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er\Desktop\MA - Poblic Policy &amp; Government\אקדמיה - תואר שני מדיניות ציבורית\שנה ב סמסטר א\נייר מדיניות 59420\משרד המדע והטכנולוגיה\מחזור ו - מדעניות העתיד\"/>
    </mc:Choice>
  </mc:AlternateContent>
  <bookViews>
    <workbookView xWindow="0" yWindow="0" windowWidth="20460" windowHeight="7620" tabRatio="577" firstSheet="2" activeTab="6"/>
  </bookViews>
  <sheets>
    <sheet name="תנאי-סף" sheetId="1" r:id="rId1"/>
    <sheet name="איכות" sheetId="8" r:id="rId2"/>
    <sheet name="ניסיון המציע" sheetId="12" r:id="rId3"/>
    <sheet name="ניסיון המנהל" sheetId="17" r:id="rId4"/>
    <sheet name="תכני הפעילות המוצעת" sheetId="11" r:id="rId5"/>
    <sheet name="ראיון" sheetId="14" r:id="rId6"/>
    <sheet name="מחירים" sheetId="16" r:id="rId7"/>
    <sheet name="מחיר וסיכום" sheetId="6" r:id="rId8"/>
  </sheets>
  <definedNames>
    <definedName name="_Ref173487267" localSheetId="0">'תנאי-סף'!#REF!</definedName>
    <definedName name="_Ref179538436" localSheetId="0">'תנאי-סף'!#REF!</definedName>
    <definedName name="_Ref263083897" localSheetId="0">'תנאי-סף'!$C$9</definedName>
    <definedName name="_Ref274737718" localSheetId="0">'תנאי-סף'!$C$10</definedName>
    <definedName name="_Ref274737979" localSheetId="0">'תנאי-סף'!#REF!</definedName>
    <definedName name="_Ref295727242" localSheetId="0">'תנאי-סף'!$C$11</definedName>
    <definedName name="_Ref296892065" localSheetId="0">'תנאי-סף'!$C$14</definedName>
    <definedName name="_Ref297537484" localSheetId="0">'תנאי-סף'!#REF!</definedName>
    <definedName name="_Ref297537502" localSheetId="0">'תנאי-סף'!#REF!</definedName>
    <definedName name="_Ref299015948" localSheetId="0">'תנאי-סף'!#REF!</definedName>
    <definedName name="_Ref299441922" localSheetId="0">'תנאי-סף'!$C$19</definedName>
    <definedName name="_Ref299445146" localSheetId="0">'תנאי-סף'!#REF!</definedName>
    <definedName name="_Ref299615356" localSheetId="0">'תנאי-סף'!#REF!</definedName>
    <definedName name="_Ref299617500" localSheetId="0">'תנאי-סף'!#REF!</definedName>
    <definedName name="_Ref304923103" localSheetId="0">'תנאי-סף'!$C$10</definedName>
    <definedName name="_Ref304980088" localSheetId="0">'תנאי-סף'!#REF!</definedName>
    <definedName name="_Ref306772740" localSheetId="0">'תנאי-סף'!#REF!</definedName>
    <definedName name="_Ref316295880" localSheetId="0">'תנאי-סף'!$C$42</definedName>
    <definedName name="_Ref316372399" localSheetId="0">'תנאי-סף'!$C$19</definedName>
    <definedName name="_Ref329872137" localSheetId="0">'תנאי-סף'!$C$20</definedName>
    <definedName name="_Ref373241086" localSheetId="0">'תנאי-סף'!$C$13</definedName>
    <definedName name="_Ref374524676" localSheetId="0">'תנאי-סף'!$C$9</definedName>
    <definedName name="_Ref414963483" localSheetId="0">'תנאי-סף'!$C$24</definedName>
    <definedName name="_Ref416103278" localSheetId="0">'תנאי-סף'!$C$25</definedName>
    <definedName name="_Ref421107478" localSheetId="0">'תנאי-סף'!$C$15</definedName>
    <definedName name="_Ref46843144" localSheetId="0">'תנאי-סף'!$C$18</definedName>
    <definedName name="_xlnm.Print_Area" localSheetId="0">'תנאי-סף'!$A$1:$H$50</definedName>
  </definedNames>
  <calcPr calcId="162913"/>
</workbook>
</file>

<file path=xl/calcChain.xml><?xml version="1.0" encoding="utf-8"?>
<calcChain xmlns="http://schemas.openxmlformats.org/spreadsheetml/2006/main">
  <c r="D15" i="8" l="1"/>
  <c r="E4" i="8" l="1"/>
  <c r="D8" i="8" l="1"/>
  <c r="T1" i="16" l="1"/>
  <c r="B16" i="6" l="1"/>
  <c r="F6" i="6"/>
  <c r="F15" i="6" s="1"/>
  <c r="F5" i="6"/>
  <c r="E5" i="6"/>
  <c r="E6" i="6" s="1"/>
  <c r="E15" i="6" s="1"/>
  <c r="D5" i="6"/>
  <c r="D6" i="6" s="1"/>
  <c r="D15" i="6" s="1"/>
  <c r="F3" i="6"/>
  <c r="F13" i="6" s="1"/>
  <c r="E3" i="6"/>
  <c r="E13" i="6" s="1"/>
  <c r="D3" i="6"/>
  <c r="D13" i="6" s="1"/>
  <c r="V13" i="16"/>
  <c r="W13" i="16" s="1"/>
  <c r="Q13" i="16"/>
  <c r="R13" i="16" s="1"/>
  <c r="K13" i="16"/>
  <c r="L13" i="16" s="1"/>
  <c r="F13" i="16"/>
  <c r="G13" i="16" s="1"/>
  <c r="V8" i="16"/>
  <c r="W8" i="16" s="1"/>
  <c r="Q8" i="16"/>
  <c r="R8" i="16" s="1"/>
  <c r="K8" i="16"/>
  <c r="L8" i="16" s="1"/>
  <c r="F8" i="16"/>
  <c r="G8" i="16" s="1"/>
  <c r="V7" i="16"/>
  <c r="W7" i="16" s="1"/>
  <c r="R7" i="16"/>
  <c r="Q7" i="16"/>
  <c r="K7" i="16"/>
  <c r="L7" i="16" s="1"/>
  <c r="F7" i="16"/>
  <c r="G7" i="16" s="1"/>
  <c r="V6" i="16"/>
  <c r="W6" i="16" s="1"/>
  <c r="R6" i="16"/>
  <c r="Q6" i="16"/>
  <c r="K6" i="16"/>
  <c r="L6" i="16" s="1"/>
  <c r="F6" i="16"/>
  <c r="G6" i="16" s="1"/>
  <c r="V5" i="16"/>
  <c r="W5" i="16" s="1"/>
  <c r="Q5" i="16"/>
  <c r="R5" i="16" s="1"/>
  <c r="K5" i="16"/>
  <c r="L5" i="16" s="1"/>
  <c r="F5" i="16"/>
  <c r="G5" i="16" s="1"/>
  <c r="V4" i="16"/>
  <c r="W4" i="16" s="1"/>
  <c r="Q4" i="16"/>
  <c r="R4" i="16" s="1"/>
  <c r="K4" i="16"/>
  <c r="L4" i="16" s="1"/>
  <c r="F4" i="16"/>
  <c r="G4" i="16" s="1"/>
  <c r="V3" i="16"/>
  <c r="W3" i="16" s="1"/>
  <c r="W9" i="16" s="1"/>
  <c r="X13" i="16" s="1"/>
  <c r="Q3" i="16"/>
  <c r="Q9" i="16" s="1"/>
  <c r="K3" i="16"/>
  <c r="L3" i="16" s="1"/>
  <c r="F3" i="16"/>
  <c r="F9" i="16" s="1"/>
  <c r="P1" i="16"/>
  <c r="I1" i="16"/>
  <c r="E1" i="16"/>
  <c r="E12" i="14"/>
  <c r="I14" i="8" s="1"/>
  <c r="J14" i="8" s="1"/>
  <c r="H8" i="8" s="1"/>
  <c r="C12" i="14"/>
  <c r="F14" i="8" s="1"/>
  <c r="G14" i="8" s="1"/>
  <c r="E8" i="8" s="1"/>
  <c r="B12" i="14"/>
  <c r="E4" i="14"/>
  <c r="C4" i="14"/>
  <c r="F13" i="11"/>
  <c r="I12" i="8" s="1"/>
  <c r="D13" i="11"/>
  <c r="F12" i="8" s="1"/>
  <c r="C13" i="11"/>
  <c r="F3" i="11"/>
  <c r="D3" i="11"/>
  <c r="V1" i="17"/>
  <c r="S1" i="17"/>
  <c r="J1" i="17"/>
  <c r="C1" i="17"/>
  <c r="D4" i="8"/>
  <c r="H2" i="8"/>
  <c r="E2" i="8"/>
  <c r="H13" i="8" l="1"/>
  <c r="J12" i="8"/>
  <c r="H15" i="8" s="1"/>
  <c r="H16" i="8" s="1"/>
  <c r="G12" i="8"/>
  <c r="E15" i="8" s="1"/>
  <c r="E16" i="8" s="1"/>
  <c r="E13" i="8"/>
  <c r="R3" i="16"/>
  <c r="R9" i="16" s="1"/>
  <c r="G3" i="16"/>
  <c r="G9" i="16" s="1"/>
  <c r="H13" i="16" s="1"/>
  <c r="S13" i="16"/>
  <c r="L9" i="16"/>
  <c r="M13" i="16" s="1"/>
  <c r="K9" i="16"/>
  <c r="V9" i="16"/>
  <c r="E14" i="6" l="1"/>
  <c r="E16" i="6" s="1"/>
  <c r="F14" i="6"/>
  <c r="F16" i="6" s="1"/>
  <c r="D14" i="6"/>
  <c r="D16" i="6" s="1"/>
  <c r="E17" i="6" l="1"/>
  <c r="D17" i="6"/>
  <c r="F17" i="6"/>
</calcChain>
</file>

<file path=xl/sharedStrings.xml><?xml version="1.0" encoding="utf-8"?>
<sst xmlns="http://schemas.openxmlformats.org/spreadsheetml/2006/main" count="233" uniqueCount="182">
  <si>
    <t>תיאור התנאי</t>
  </si>
  <si>
    <t>מסמכים נדרשים</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</si>
  <si>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</si>
  <si>
    <t>משקל</t>
  </si>
  <si>
    <t>משקל בציון האיכות</t>
  </si>
  <si>
    <t>ניקוד</t>
  </si>
  <si>
    <t>ציון כולל לפרמטר</t>
  </si>
  <si>
    <t>סה"כ ציון איכות</t>
  </si>
  <si>
    <t>ציון מחיר מנורמל</t>
  </si>
  <si>
    <t>ציון איכות</t>
  </si>
  <si>
    <t>ציון מחיר</t>
  </si>
  <si>
    <t>סה"כ ציון</t>
  </si>
  <si>
    <t>מחיר</t>
  </si>
  <si>
    <t>שקלול ציונים סופיים</t>
  </si>
  <si>
    <t>רכיב</t>
  </si>
  <si>
    <t>דירוג המציעים</t>
  </si>
  <si>
    <t>טלפון:</t>
  </si>
  <si>
    <t>6.2</t>
  </si>
  <si>
    <t>נימוק / ציון גלם</t>
  </si>
  <si>
    <t>6.1.1</t>
  </si>
  <si>
    <t>6.1.2</t>
  </si>
  <si>
    <t>6.1.3</t>
  </si>
  <si>
    <t>6.1.4</t>
  </si>
  <si>
    <t>6.1.5</t>
  </si>
  <si>
    <t>6.1.6</t>
  </si>
  <si>
    <t>6.1.7</t>
  </si>
  <si>
    <t>תנאי סף מקצועיים</t>
  </si>
  <si>
    <t>6.2.1</t>
  </si>
  <si>
    <t>6.2.2</t>
  </si>
  <si>
    <t>חוברת הצעה מלאה וחתומה כנדרש בסעיף ‎10 להלן.</t>
  </si>
  <si>
    <t xml:space="preserve">אישורים לפי חוק עסקאות גופים ציבוריים, בדבר ניהול פנקסי חשבונות ורשומות, כשהוא תקף, להוכחת העמידה בתנאי הסף שבסעיף ‎‎6.1.2 לעיל. </t>
  </si>
  <si>
    <t>אם המציע הינו עמותה, עליו להיות בעל אישור על ניהול תקין, מטעם רשם העמותות, תקף לשנה השוטפת.</t>
  </si>
  <si>
    <t>אם המציע הינו גוף משפטי המאוגד כחברה או כשותפות רשומה, הוא אינו "חברה מפרה" ו/או לא נשלחה אליו התראה על היותו "חברה מפרה" כאמור בסעיף 362א' לחוק החברות, התשנ"ט 1999.</t>
  </si>
  <si>
    <t>תנאי סף מנהליים</t>
  </si>
  <si>
    <t>תצהיר בדבר היעדר הרשעות לפי חוק עובדים זרים וחוק שכר מינימום חתום ע"י עו"ד (נספח ב'7).</t>
  </si>
  <si>
    <t>התחייבות ואישור המציע לקיום החקיקה בתחום העסקת עובדים חתומה ע"י עו"ד (נספח ב'8).</t>
  </si>
  <si>
    <t>התחייבות לשמירת סודיות ולמניעת ניגוד עניינים (נספח ב'9).</t>
  </si>
  <si>
    <t>הצהרה על שימוש בתוכנות מקוריות (נספח ב'10).</t>
  </si>
  <si>
    <t xml:space="preserve">מסמך בשפה העברית המתאר את פרופיל המציע. </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</si>
  <si>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</si>
  <si>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 xml:space="preserve">מסמכי המכרז כשהם חתומים. יש לחתום על כל מסמכי המכרז, מסמכי שאלות ההבהרה שיפורסמו ע"י המזמינה והסכם ההתקשרות בראשי תיבות בתחתית כל עמוד כהוכחה לקריאת המסמכים והבנתם. בנוסף, טופס הגשת ההצעה (נספח ב'1) וההסכם (נספח ג') ייחתמו גם ע"י מורשי חתימה מטעם המציע, בצירוף חותמת רשמית של המציע. </t>
  </si>
  <si>
    <t>מס' סעיף:</t>
  </si>
  <si>
    <t>קריטריון:</t>
  </si>
  <si>
    <t>מס"ד:</t>
  </si>
  <si>
    <t>שם המציע:</t>
  </si>
  <si>
    <t>6.1</t>
  </si>
  <si>
    <t>המציע הינו עמותה או גוף משפטי מאוגד הרשום ברשם רשמי ו/או עוסק מורשה.</t>
  </si>
  <si>
    <t>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</si>
  <si>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המציע:</t>
  </si>
  <si>
    <t>6.2.1.1</t>
  </si>
  <si>
    <t>6.2.1.2</t>
  </si>
  <si>
    <t>6.2.1.3</t>
  </si>
  <si>
    <t>מנהל הפרויקט:</t>
  </si>
  <si>
    <t>6.2.2.2</t>
  </si>
  <si>
    <t>פרטים אודות ניסיונו של מנהל הפרויקט, כנדרש בסעיף ‎‎6.2.2.2 לעיל. הניסיון הנדרש על-פי סעיף זה יפורט ברשימה כרונולוגית מלאה של הפרויקטים שנוהלו על ידו במהלך שנות הניסיון, כולל רשימת הלקוחות שקיבלו שירות זה או דומה לו ממנהל הפרויקט, תוך ציון שם הלקוח, שם איש הקשר ופרטי ההתקשרות עימו, הכל לפי הנדרש בטבלה שבנספח זה (נספח ב'3).</t>
  </si>
  <si>
    <t>מנהל הפרויקט</t>
  </si>
  <si>
    <t>סה"כ ניקוד לאיכות</t>
  </si>
  <si>
    <t>ראיון עם מנהל הפרויקט ונציג המציע</t>
  </si>
  <si>
    <t>נציג המציע</t>
  </si>
  <si>
    <t>פרמטרים (ציון מ-1-10 נק')</t>
  </si>
  <si>
    <t>12.7.10</t>
  </si>
  <si>
    <t>ראה לשונית "ראיון"</t>
  </si>
  <si>
    <t>ראה לשונית "תכני הפעילות המוצעת"</t>
  </si>
  <si>
    <r>
      <t xml:space="preserve">מעבר סף איכות </t>
    </r>
    <r>
      <rPr>
        <b/>
        <u/>
        <sz val="14"/>
        <rFont val="David"/>
        <family val="2"/>
        <charset val="177"/>
      </rPr>
      <t>כולל</t>
    </r>
  </si>
  <si>
    <t>התרשמות מתכני הפעילות המוצעת:</t>
  </si>
  <si>
    <t>ח.פ.</t>
  </si>
  <si>
    <t>ציון</t>
  </si>
  <si>
    <t>נימוק</t>
  </si>
  <si>
    <t>ממוצע</t>
  </si>
  <si>
    <t>הצעת המחיר (ללא מע"מ)</t>
  </si>
  <si>
    <t>הצעת המחיר (כולל מע"מ)</t>
  </si>
  <si>
    <t>איש הקשר:</t>
  </si>
  <si>
    <t>מציע:</t>
  </si>
  <si>
    <t>משקל:</t>
  </si>
  <si>
    <t> פרטים אודות ניסיונו של המציע, כנדרש בסעיף ‎6.2 לעיל. הניסיון הנדרש על-פי סעיף זה יפורט ברשימה כרונולוגית מלאה של הפעילויות שבוצעו במהלך שנות הניסיון, כולל רשימת הלקוחות שקיבלו שירות זה או דומה לו מהמציע, המקומות בהם הפעיל את התכניות, תוך ציון שם הלקוח, שם איש הקשר ופרטי ההתקשרות עימו, הכל לפי הנדרש בטבלה שבנספח זה (נספח ב'2).</t>
  </si>
  <si>
    <t>כתובת דוא"ל:</t>
  </si>
  <si>
    <t>נימוק:</t>
  </si>
  <si>
    <t>ציון:</t>
  </si>
  <si>
    <t>הפרמטר (ציון בין 1-10):</t>
  </si>
  <si>
    <r>
      <t xml:space="preserve">ערבות הצעה - מציע יצרף להצעתו ערבות בנקאית לא צמודה, בלתי-מותנית וברת-חילוט על סך של </t>
    </r>
    <r>
      <rPr>
        <b/>
        <sz val="12"/>
        <color theme="1"/>
        <rFont val="David"/>
        <family val="2"/>
      </rPr>
      <t>150,000 ₪</t>
    </r>
    <r>
      <rPr>
        <sz val="12"/>
        <color theme="1"/>
        <rFont val="David"/>
        <family val="2"/>
        <charset val="177"/>
      </rPr>
      <t xml:space="preserve"> על שם המציע שתהא בתוקף עד </t>
    </r>
    <r>
      <rPr>
        <b/>
        <sz val="12"/>
        <color theme="1"/>
        <rFont val="David"/>
        <family val="2"/>
      </rPr>
      <t>לתאריך המצוין בסעיף ‎2–"ריכוז מועדים",</t>
    </r>
    <r>
      <rPr>
        <sz val="12"/>
        <color theme="1"/>
        <rFont val="David"/>
        <family val="2"/>
        <charset val="177"/>
      </rPr>
      <t xml:space="preserve"> על-פי הנוסח האמור בנספח ב'6. </t>
    </r>
  </si>
  <si>
    <t>מלווה אקדמי:</t>
  </si>
  <si>
    <t>מראיינים:</t>
  </si>
  <si>
    <t>12.6.1</t>
  </si>
  <si>
    <t>12.6.2</t>
  </si>
  <si>
    <t>12.6.3</t>
  </si>
  <si>
    <t>12.6.4</t>
  </si>
  <si>
    <t>12.6.5</t>
  </si>
  <si>
    <t>12.6.6</t>
  </si>
  <si>
    <t>12.6.8</t>
  </si>
  <si>
    <t xml:space="preserve">מציע מספר 1 - </t>
  </si>
  <si>
    <t xml:space="preserve">מציע מספר 2 </t>
  </si>
  <si>
    <t xml:space="preserve">מציע מספר 3- </t>
  </si>
  <si>
    <t>שאלות:</t>
  </si>
  <si>
    <t xml:space="preserve"> אם המציע הוא תאגיד - במועד הגשת ההצעה המציע אינו בעל חובות אגרה שנתית לרשות התאגידים בגין שנת 2017 או מוקדם מכך.</t>
  </si>
  <si>
    <t>אישור עו"ד או רו"ח על היות החתומים בשמו על מסמכי המכרז רשאים לחייב את המציע בחתימתם.</t>
  </si>
  <si>
    <t xml:space="preserve">אם המציע הוא עמותה, עליו להציג אישור ניהול תקין מטעם רשם העמותות, תקף למועד הגשת ההצעה. </t>
  </si>
  <si>
    <t>אם המציע הוא תאגיד - יצרף נסח חברה/שותפות עדכני מרשות התאגידים המוכיח כי למציע אין חובות אגרה שנתית לשנת 2017 או מוקדם מכך לרשם החברות, לצורך הוכחת עמידה בתנאי סף ‎6.1.6.</t>
  </si>
  <si>
    <t>התרשמות מאיכות פיתוח ההדרכה של הפרויקט – תיאור תהליכי הכנת סגל הקורס, משובים וליווי לסגל ההדרכה של התכנית, הצבת יעדים ופיתוח תכנית הדרכות והשתלמויות לצרכי הכשרה.</t>
  </si>
  <si>
    <t>התרשמות מהחזון החינוכי של המציע.</t>
  </si>
  <si>
    <t>התרשמות מהבנת דרישות המשרד לגבי מורכבות הפרויקט ומיכולת המציע להפעיל את הפרויקט ברמה גבוהה.</t>
  </si>
  <si>
    <t>התרשמות מהצגת לוח פעילות שנתי מוצע וממגוון הפעילויות המוצעות.</t>
  </si>
  <si>
    <t>רכיבי המחיר</t>
  </si>
  <si>
    <t>תיאור</t>
  </si>
  <si>
    <t>יחידת מידה</t>
  </si>
  <si>
    <t>מחיר ליחידה – ללא מע"מ</t>
  </si>
  <si>
    <t>עלות כוללת לרכיב - ללא מע"מ</t>
  </si>
  <si>
    <t xml:space="preserve">עלות כוללת לרכיב - כולל מע"מ </t>
  </si>
  <si>
    <t>סך הכל</t>
  </si>
  <si>
    <t>A</t>
  </si>
  <si>
    <t>B</t>
  </si>
  <si>
    <t>C</t>
  </si>
  <si>
    <t>D</t>
  </si>
  <si>
    <t>E</t>
  </si>
  <si>
    <t>F</t>
  </si>
  <si>
    <t>פעילות פדגוגית של 20 שעות שנתיות לכל תחום לקבוצה</t>
  </si>
  <si>
    <t>פעילות אושיות: מנהיגות והעצמה אישית, מורשת עם ישראל ומדינת ישראל.</t>
  </si>
  <si>
    <t>תכנית רוחב לקבוצה</t>
  </si>
  <si>
    <t>תכנית "שפיץ מדעניות העתיד"</t>
  </si>
  <si>
    <t>סיורים והתנסויות</t>
  </si>
  <si>
    <t>סמינריון דו-יומי</t>
  </si>
  <si>
    <t>תכנית הוראה בת 20  שעות לתחום (בכל התחומים לרבות מודול ייחודי)</t>
  </si>
  <si>
    <t>תכנית הוראה בת 35 שעות שנתיות</t>
  </si>
  <si>
    <t>תכנית הוראה בת 10 שעות</t>
  </si>
  <si>
    <t>תכנית הוראה בת 30 שעות</t>
  </si>
  <si>
    <t>יום סיור לקבוצה</t>
  </si>
  <si>
    <t>תכנית ליומיים מלאים</t>
  </si>
  <si>
    <t>נמשך 2 שנות לימודים רצופות לפחות</t>
  </si>
  <si>
    <r>
      <rPr>
        <b/>
        <sz val="14"/>
        <rFont val="David"/>
        <family val="2"/>
      </rPr>
      <t>ניהול פדגוגי</t>
    </r>
    <r>
      <rPr>
        <sz val="12"/>
        <rFont val="David"/>
        <family val="2"/>
        <charset val="177"/>
      </rPr>
      <t xml:space="preserve"> של פרויקט רב שנתי: </t>
    </r>
  </si>
  <si>
    <t>שכבות גיל: ח'-יא'</t>
  </si>
  <si>
    <t>בתחומי מדע וטכנולוגיה</t>
  </si>
  <si>
    <t>6.2.1.2 / 12.6.1</t>
  </si>
  <si>
    <t xml:space="preserve">ניסיון המציע עם מגזרי אוכלוסיה שונים- תכנית שהמציע ניהל ארגונית בו זמנית ליותר ממגזר אוכלוסיה אחד </t>
  </si>
  <si>
    <t xml:space="preserve"> "פריסה ארצית" תיחשב להפעלת תכנית בלתי פורמלית ב-5 מקומות שונים הממוקמים ב-3 אזורים שונים (מתוך 4 האזורים: צפון, דרום, מרכז, ירושלים) ברחבי הארץ במקביל. </t>
  </si>
  <si>
    <t>בחמש השנים האחרונות</t>
  </si>
  <si>
    <t xml:space="preserve">היקף מינ': 5 קבוצות, כל קבוצה 10 משתתפים, 10 מפגשים, כל מפגש שעה אחת. </t>
  </si>
  <si>
    <t>כמות יחידות</t>
  </si>
  <si>
    <t>מחיר כולל</t>
  </si>
  <si>
    <t>מחיר הפקת כנס</t>
  </si>
  <si>
    <t>1,2,3,4</t>
  </si>
  <si>
    <t>6.2.1.4</t>
  </si>
  <si>
    <r>
      <rPr>
        <sz val="12"/>
        <color theme="1"/>
        <rFont val="David"/>
        <charset val="177"/>
      </rPr>
      <t xml:space="preserve">בין מטרות הגוף המעוגנות באופן מפורש במסמכי ההתאגדות שלו, קידום </t>
    </r>
    <r>
      <rPr>
        <b/>
        <u/>
        <sz val="12"/>
        <color theme="1"/>
        <rFont val="David"/>
        <charset val="177"/>
      </rPr>
      <t>חינוך/לימוד/הוראה/מחקר</t>
    </r>
    <r>
      <rPr>
        <sz val="12"/>
        <color theme="1"/>
        <rFont val="David"/>
        <charset val="177"/>
      </rPr>
      <t xml:space="preserve">, או שהגוף הינו מוסד מוכר להשכלה גבוהה בישראל, לפי חוק המועצה להשכלה גבוהה, תשי"ח-1958. </t>
    </r>
  </si>
  <si>
    <r>
      <t xml:space="preserve">על הגוף המציע להיות בעל ניסיון במהלך 5 השנים האחרונות, </t>
    </r>
    <r>
      <rPr>
        <b/>
        <u/>
        <sz val="12"/>
        <color theme="1"/>
        <rFont val="David"/>
        <charset val="177"/>
      </rPr>
      <t>בניהול ארגוני</t>
    </r>
    <r>
      <rPr>
        <u/>
        <sz val="12"/>
        <color theme="1"/>
        <rFont val="David"/>
        <charset val="177"/>
      </rPr>
      <t xml:space="preserve"> של לפחות פרויקט רב שנתי אחד</t>
    </r>
    <r>
      <rPr>
        <sz val="12"/>
        <color theme="1"/>
        <rFont val="David"/>
        <family val="2"/>
        <charset val="177"/>
      </rPr>
      <t xml:space="preserve"> (לפי ההגדרה בסעיף ‎2.13). </t>
    </r>
  </si>
  <si>
    <r>
      <t xml:space="preserve">על הגוף המציע להיות בעל ניסיון, במהלך 5 השנים האחרונות, </t>
    </r>
    <r>
      <rPr>
        <b/>
        <u/>
        <sz val="12"/>
        <color theme="1"/>
        <rFont val="David"/>
        <charset val="177"/>
      </rPr>
      <t>בניהול פדגוגי</t>
    </r>
    <r>
      <rPr>
        <sz val="12"/>
        <color theme="1"/>
        <rFont val="David"/>
        <family val="2"/>
        <charset val="177"/>
      </rPr>
      <t xml:space="preserve"> עבור שכבות הגיל ח'-יא' של לפחות</t>
    </r>
    <r>
      <rPr>
        <u/>
        <sz val="12"/>
        <color theme="1"/>
        <rFont val="David"/>
        <charset val="177"/>
      </rPr>
      <t xml:space="preserve"> 2 פרויקטים בלתי פורמליים רב שנתיים (לפי ההגדרה בסעיף ‎2.13) בתחומי המדע והטכנולוגיה</t>
    </r>
    <r>
      <rPr>
        <sz val="12"/>
        <color theme="1"/>
        <rFont val="David"/>
        <family val="2"/>
        <charset val="177"/>
      </rPr>
      <t xml:space="preserve">. </t>
    </r>
  </si>
  <si>
    <t xml:space="preserve">הגוף המציע העסיק בשנה שקדמה למועד הגשת ההצעות למכרז, לפחות 10 מורים למקצועות מתמטיקה, אנגלית, פיסיקה, כימיה, מחשבים וסייבר (מינימום 2 מורים לכל מקצוע), ובהיקף הוראה של לפחות 120 שעות בשנה לכל מורה בכל מקצוע. </t>
  </si>
  <si>
    <t>6.2.2.1.1</t>
  </si>
  <si>
    <r>
      <rPr>
        <sz val="12"/>
        <color theme="1"/>
        <rFont val="David"/>
        <charset val="177"/>
      </rPr>
      <t>בעל תואר ראשון לפחות ממוסד אקדמי מוכר על ידי המועצה להשכלה גבוהה ו</t>
    </r>
    <r>
      <rPr>
        <b/>
        <sz val="12"/>
        <color theme="1"/>
        <rFont val="David"/>
        <charset val="177"/>
      </rPr>
      <t>בנוסף בעל תעודת הוראה</t>
    </r>
    <r>
      <rPr>
        <sz val="12"/>
        <color theme="1"/>
        <rFont val="David"/>
        <charset val="177"/>
      </rPr>
      <t xml:space="preserve">. </t>
    </r>
  </si>
  <si>
    <t>6.2.2.1.2</t>
  </si>
  <si>
    <t>בעל תואר שני לפחות ממוסד אקדמי מוכר על ידי המועצה להשכלה גבוהה.</t>
  </si>
  <si>
    <r>
      <t xml:space="preserve">בעל ניסיון </t>
    </r>
    <r>
      <rPr>
        <b/>
        <u/>
        <sz val="12"/>
        <color theme="1"/>
        <rFont val="David"/>
        <charset val="177"/>
      </rPr>
      <t>בניהול פדגוגי</t>
    </r>
    <r>
      <rPr>
        <sz val="12"/>
        <color theme="1"/>
        <rFont val="David"/>
        <charset val="177"/>
      </rPr>
      <t xml:space="preserve"> של לפחות 2 פרויקטים רב שנתיים (לפי ההגדרה בסעיף ‎</t>
    </r>
    <r>
      <rPr>
        <sz val="12"/>
        <color theme="1"/>
        <rFont val="Times New Roman"/>
        <family val="1"/>
      </rPr>
      <t>2.13</t>
    </r>
    <r>
      <rPr>
        <sz val="12"/>
        <color theme="1"/>
        <rFont val="David"/>
        <charset val="177"/>
      </rPr>
      <t>), במהלך 5 השנים האחרונות</t>
    </r>
  </si>
  <si>
    <t xml:space="preserve">העתק תעודת עוסק מורשה והעתק של תעודת התאגדות (לפי העניין וסוג התאגדותו המשפטית של המציע) מאושר/ים על ידי עו"ד, לצורך הוכחת העמידה בתנאי הסף שבסעיף ‎6.1.1 לעיל. </t>
  </si>
  <si>
    <r>
      <t>תעודת התאגדות של המציע הכוללת את מטרות הגוף, לצורך הוכחת עמידה בתנאי הסף שבסעיף ‎</t>
    </r>
    <r>
      <rPr>
        <sz val="12"/>
        <color theme="1"/>
        <rFont val="Times New Roman"/>
        <family val="1"/>
      </rPr>
      <t>6.2.1.1</t>
    </r>
    <r>
      <rPr>
        <sz val="12"/>
        <color theme="1"/>
        <rFont val="David"/>
        <charset val="177"/>
      </rPr>
      <t xml:space="preserve"> לעיל</t>
    </r>
  </si>
  <si>
    <t xml:space="preserve">המציע נדרש לצרף 2 תיקי פרויקט הכוללים מידע אודות הפרויקטים לשם הוכחת עמידתו בתנאי סף ‎6.2.1.3. תיק הפרויקט יכלול: מיקום הפרויקט (רשות מקומית או ישוב), גילאי הקבוצות, מספר המשתתפים, סילבוס הפרויקט, לוח גאנט של השיעורים והתכנים שהועברו, תכנית ההכשרה והבקרה על צוות ההדרכה בפרויקט, איש קשר מטעם מזמין הפרויקט, מספר טלפון נייד של איש הקשר. </t>
  </si>
  <si>
    <t>קורות חיים ומסמכים המעידים על הכשרתו וניסיונו של מנהל הפרויקט מטעם המציע, לצורך הוכחת העמידה בתנאי הסף ‎6.2.2.1‎6.2.2 לעיל. (על בעל תואר אקדמי מחו"ל לצרף אישור מהאגף להערכת תארים אקדמיים בחו"ל שבמשרד החינוך).</t>
  </si>
  <si>
    <t xml:space="preserve"> הצהרת המציע, קורות חיים ותעודות השכלה של סגל ההוראה בנספח "פרטי סגל ההוראה בשנה החולפת", המעידים על ניסיונם של אנשי סגל ההוראה בשנה החולפת, לצורך הוכחת העמידה בתנאי הסף ‎6.2.1.4 (נספח ב'4). </t>
  </si>
  <si>
    <t>הצעת מחיר (נספח ב'11).</t>
  </si>
  <si>
    <r>
      <rPr>
        <sz val="12"/>
        <color theme="1"/>
        <rFont val="David"/>
        <charset val="177"/>
      </rPr>
      <t xml:space="preserve">בהתאם לתקנות חוק חובת המכרזים, מציעים אשר לא זכו במכרז רשאים לעיין בהצעה הזוכה, למעט חלקים בהצעה אשר העיון בהם עלול לחשוף סוד מסחרי או סוד מקצועי. לפיכך, מציעים המעוניינים כי חלקים בהצעתם יישארו חסויים – </t>
    </r>
    <r>
      <rPr>
        <u/>
        <sz val="12"/>
        <color theme="1"/>
        <rFont val="David"/>
        <charset val="177"/>
      </rPr>
      <t>עליהם לצרף עותק נוסף של ההצעה בו מושחרים החלקים החסויים.</t>
    </r>
  </si>
  <si>
    <t xml:space="preserve">ניסיון המציע בניהול פדגוגי של תכניות בלתי פורמליות בתחומי המדעים והטכנולוגיה. בסעיף זה ייבחן ניסיונו של המציע בניהול פדגוגי של פרויקטים רב שנתיים בתחומי המדעים והטכנולוגיה עבור שכבות הגיל ח'-יא', בחמש השנים האחרונות, מעבר לנדרש בתנאי הסף ‎6.2.1.3. בסעיף זה יוענקו 2 נקודות עבור כל  פרויקט רב שנתי העומד בתנאי סף הנ"ל, ועד למקסימום של 10 נקודות עבור 5 נוספים (7 פרויקטים סה"כ). הניסיון יפורט בנספח ב'2 לחוברת ההצעה.  </t>
  </si>
  <si>
    <t>ניסיון המציע עם מגזרי אוכלוסיה שונים - בסעיף זה יוענקו 2 נקודות עבור כל פרויקט אשר נמשך שנת לימודים מלאה אחת לפחות שהמציע ניהל ארגונית בו זמנית ליותר ממגזר אוכלוסייה אחד (כללי, חרדי, לא יהודי) ועד ל-10 נקודות עבור 5 תכניות מסוג זה. הניסיון יפורט בנספח ב'2 לחוברת ההצעה.</t>
  </si>
  <si>
    <t xml:space="preserve">ניסיון המציע בהפעלת תכניות בפריסה ארצית  - בסעיף זה יוענקו 2 נקודות עבור כל פרויקט חינוכי בלתי פורמלי אשר נמשך שנת לימודים מלאה אחת לפחות שהמציע ניהל ארגונית בפריסה ארצית ועד ל-10 נקודות עבור 5 תכניות מסוג זה. לעניין סעיף זה, "פריסה ארצית" תיחשב להפעלת תכנית בלתי פורמלית ב-5 מקומות שונים הממוקמים ב-3 אזורים שונים (מתוך 4 האזורים: צפון, דרום, מרכז, ירושלים) ברחבי הארץ במקביל. על המציע לציין את המקומות השונים בהם הפעיל תכניות בפריסה ארצית, במקום הייעודי לכך בטבלאות בנספח ב'2.
</t>
  </si>
  <si>
    <t>השכלת מנהל הפרויקטמנהל פרויקט בעל תואר ראשון  בחינוך או באחד ממקצועות המדעים ממוסד אקדמי מוכר על ידי המועצה להשכלה גבוהה ובנוסף בעל תעודת הוראה בחינוך או באחד ממקצועות המדעים, או בעל תואר שני במקצוע החינוך או באחד ממקצועות המדעים יקבל ניקוד איכות של 5 נק'.</t>
  </si>
  <si>
    <r>
      <rPr>
        <b/>
        <sz val="12"/>
        <rFont val="David"/>
        <charset val="177"/>
      </rPr>
      <t xml:space="preserve">ניסיון מנהל הפרויקט - </t>
    </r>
    <r>
      <rPr>
        <sz val="12"/>
        <rFont val="David"/>
        <family val="2"/>
        <charset val="177"/>
      </rPr>
      <t>בסעיף זה ייבחן ניסיונו של מנהל הפרויקט המוצע, מעבר לנדרש בתנאי הסף ‎6.2.2.2. תוענק 2.5 נק' עבור כל פרויקט רב שנתי נוסף העומד בתנאי הסף הנ"ל, ועד לסך של 10 נקודות עבור 4 פרויקטים נוספים (6 פרויקטים סה"כ), שביצע מנהל הפרויקט ב- 5 השנים האחרונות.</t>
    </r>
  </si>
  <si>
    <t>12.6.7</t>
  </si>
  <si>
    <t>תכנית הכנסים - התרשמות מתוכניות כנסי ההשקה והסיום - הספק יצרף להצעתו את תוכניות כנסי ההשקה והסיום אותן יתחייב לבצע באם יזכה במכרז. התוכניות יבדקו על ידי ועדת המשנה מטעם המזמין והניקוד יינתן בהתאם להתרשמות הועדה מהמתודולוגיה וממבנה תכנית הכנסים, מהמקוריות בהעברת התכנים, מקצועיות המרצים והסדנאות שיוצעו.</t>
  </si>
  <si>
    <r>
      <rPr>
        <b/>
        <sz val="12"/>
        <rFont val="David"/>
        <family val="2"/>
        <charset val="177"/>
      </rPr>
      <t xml:space="preserve">                                                                              תכני הפעילות המוצעת</t>
    </r>
    <r>
      <rPr>
        <sz val="12"/>
        <rFont val="David"/>
        <family val="2"/>
        <charset val="177"/>
      </rPr>
      <t>-                                                                             התרשמות מקצועית מתכנית הפעילות המוצעת - המציע נדרש לצרף להצעתו סילבוס מפורט של תכני הפעילות אותם מתחייב המפעיל ליישם במסגרת התוכנית אם יזכה במכרז (למעט מקרים שבהם המשרד יחליט אחרת). הסילבוס (שעליו להכיל את הפרטים המפורטים בטבלה להלן), יהווה סילבוס מחייב, וייבדק על ידי ועדת המשנה מטעם המזמין על פי הפרמטרים הבאים:</t>
    </r>
  </si>
  <si>
    <t>העשרה לימודית – התרשמות מהחזון הפדגוגי, מתכני הפרויקט המוצע, ומהאלמנטים היישומיים אשר יעשה בהם שימוש במהלך הפרויקט - יינתן ניקוד על המודול הייחודי שיגיש המציע בהצעתו, מקוריות בדרך העברת התכנית, עיסוק בתחומים מדעיים יישומיים, התנסויות מעשיות כגון ביצוע ניסויים, בניית דגמים, לימודי שטח, הכנת סרטונים, גיוון במתודות הלמידה של תכנים מדעיים וכו'.</t>
  </si>
  <si>
    <t xml:space="preserve">העצמה אישית – התרשמות מאיכות קורסי הלמידה ומתודולוגיית תכני העצמה אישית וקבוצתית בנושאים הבאים: העצמה נשית, מגדר, פמיניזם, חיזוק ביטחון עצמי, תוך הצגת רשימת דוברות שירצו בפני התלמידות לאורך השנה וניהול תכנית ה"מנטורינג". </t>
  </si>
  <si>
    <t>חשיפה למדע, לאקדמיה ולתעשייה – התרשמות מאיכות ומתודולוגיית תכני ההעשרה הלימודית ותכני החשיפה למדע (הכוללת עבודת חקר, כתיבה מדעית עיונית, מיומנויות להצגת נתונים, גיוון במתודות הלמידה ופעילויות חוץ – באקדמיה, בתעשייה ובמוזיאונים).</t>
  </si>
  <si>
    <t>תכנית הסמינריון – התרשמות  ממקוריות, מגוון ואיכות התכנים שיועברו בו ומהאלמנטים הנוספים שיבואו לידי ביטוי בו.</t>
  </si>
  <si>
    <t>פעילות מקוונת – התרשמות ממגוון כלי עזר / תוכנות לימוד וסיוע ללימודי מדעים/ אמצעים אלקטרוניים להוראה מרחוק</t>
  </si>
  <si>
    <t xml:space="preserve">פסיכומטרי – קורס הכנה לפסיכומטרי הכולל למידה פרונטלית וגם למידה באמצעות פעילות מקוונת לתרגול ושיפור יכולות. התרשמות ממפרט השירותים בהתאמה לתלמידי תיכון, העברת סימולציות מעבר לדרישת הסף  (6 סימולציות), התרשמות מגאנט הקורס הכולל תגבור כל תלמידה באופן פרטני, מערכת מקוונת/ תוכנות למידה מקוונות הכוללות מתודות למידה מגוונות וכד'. </t>
  </si>
  <si>
    <t xml:space="preserve">התרשמות מהידע המקצועי בניהול פרויקטים בלתי פורמליים בתחומי המדעים והטכנולוגיה.
התרשמות מהידע המקצועי בחינוך למקצועות ה-STEM במסגרות בלתי פורמליות.
יושם דגש על ידע, ניסיון והכרות עם קהלי יעד מגוונים, בדגש על תלמידות מהמגזר הלא יהודי והחרדי, איכות המענה והתאמות נדרשות עבורם.
</t>
  </si>
  <si>
    <t>פריסה: הופעל במקביל ב-3 מקומות שונים הממוקמים ב-2 אזורים שונים</t>
  </si>
  <si>
    <t xml:space="preserve">תכנית לימודים (סילבוס) בסיסית מפורטת של הפרויקט המוצע/ים (נספח ב'5):
7.13.1. חזון פדגוגי של הפרויקט, מטרות, יעדים ואופן בחינתם.
7.13.2. לוח הזמנים של המפגשים ורשימת הנושאים אשר יועברו בכל מפגש, כולל חלוקת שעות לימוד  עיוניות ומעשיות.
7.13.3. פירוט של נושאי תוכן, עזרים ומאפיינים שונים של כל מפגש במסגרת הפרויקט והיקפם.
7.13.4. פירוט תכני פעילויות החוץ שיתקיימו במסגרת הפרויקט והיקפם.
7.13.5. הצהרה מהמוסד להשכלה גבוהה על הליווי המתוכנן, במסגרתה תפורט מתכונת הליווי - חובה.
7.13.6. פירוט תוכניות הכנסים לפתיחה וסיום התוכנית. 
7.13.7. פירוט קורס הכנה לפסיכומטרי.
</t>
  </si>
  <si>
    <r>
      <t xml:space="preserve">מעבר סף איכות </t>
    </r>
    <r>
      <rPr>
        <b/>
        <u/>
        <sz val="12"/>
        <rFont val="David"/>
        <family val="2"/>
        <charset val="177"/>
      </rPr>
      <t>עבור סעיף 12.6.7</t>
    </r>
  </si>
  <si>
    <t>פרוייקט אשר נמשך שנת לימודים מלאה אחת לפחות</t>
  </si>
  <si>
    <t>השכלת מנהל הפרויקט (5%)</t>
  </si>
  <si>
    <t>ניסיון מנהל הפרויקט (5%)</t>
  </si>
  <si>
    <t>מנהל פרויקט בעל תואר ראשון או באחד ממקצועות המדעים ממוסד אקדמי מוכר על ידי המועצה להשכלה גבוהה</t>
  </si>
  <si>
    <r>
      <t>ובנוסף</t>
    </r>
    <r>
      <rPr>
        <sz val="12"/>
        <color theme="1"/>
        <rFont val="David"/>
        <charset val="177"/>
      </rPr>
      <t xml:space="preserve"> בעל תעודת הוראה בחינוך או באחד ממקצועות המדעים,</t>
    </r>
  </si>
  <si>
    <r>
      <t>או</t>
    </r>
    <r>
      <rPr>
        <sz val="12"/>
        <color theme="1"/>
        <rFont val="David"/>
        <charset val="177"/>
      </rPr>
      <t xml:space="preserve"> בעל תואר שני במקצוע החינוך או באחד ממקצועות המדעים יקבל ניקוד איכות של 5 נק'.</t>
    </r>
  </si>
  <si>
    <t xml:space="preserve">12.6.5 </t>
  </si>
  <si>
    <r>
      <t>בסעיף זה ייבחן ניסיונו של מנהל הפרויקט המוצע, מעבר לנדרש בתנאי הסף ‎</t>
    </r>
    <r>
      <rPr>
        <sz val="12"/>
        <color theme="1"/>
        <rFont val="Times New Roman"/>
        <family val="1"/>
      </rPr>
      <t>6.2.2.2</t>
    </r>
    <r>
      <rPr>
        <sz val="12"/>
        <color theme="1"/>
        <rFont val="David"/>
        <charset val="177"/>
      </rPr>
      <t xml:space="preserve">. תוענק 2.5 נק' עבור כל פרויקט רב שנתי נוסף העומד בתנאי הסף הנ"ל, ועד לסך של 10 נקודות עבור 4 פרויקטים נוספים (6 פרויקטים סה"כ), שביצע מנהל הפרויקט ב- 5 השנים האחרונות.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</si>
</sst>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 #,##0.00_ ;_ * \-#,##0.00_ ;_ * &quot;-&quot;??_ ;_ @_ "/>
    <numFmt numFmtId="164" formatCode="0.0"/>
    <numFmt numFmtId="165" formatCode="&quot;₪&quot;\ #,##0.0"/>
    <numFmt numFmtId="166" formatCode="0.000"/>
    <numFmt numFmtId="167" formatCode="_ * #,##0_ ;_ * \-#,##0_ ;_ * &quot;-&quot;??_ ;_ @_ "/>
    <numFmt numFmtId="168" formatCode="&quot;₪&quot;\ #,##0.00"/>
  </numFmts>
  <fonts count="50">
    <font>
      <sz val="11"/>
      <color theme="1"/>
      <name val="Arial"/>
      <family val="2"/>
      <charset val="177"/>
      <scheme val="minor"/>
    </font>
    <font>
      <b/>
      <sz val="12"/>
      <color theme="1"/>
      <name val="David"/>
      <family val="2"/>
      <charset val="177"/>
    </font>
    <font>
      <b/>
      <sz val="14"/>
      <color theme="1"/>
      <name val="David"/>
      <family val="2"/>
      <charset val="177"/>
    </font>
    <font>
      <sz val="12"/>
      <color theme="1"/>
      <name val="David"/>
      <family val="2"/>
      <charset val="177"/>
    </font>
    <font>
      <b/>
      <sz val="15"/>
      <color theme="1"/>
      <name val="David"/>
      <family val="2"/>
      <charset val="177"/>
    </font>
    <font>
      <sz val="11"/>
      <color theme="1"/>
      <name val="Arial"/>
      <family val="2"/>
      <charset val="177"/>
      <scheme val="minor"/>
    </font>
    <font>
      <u/>
      <sz val="11"/>
      <color theme="10"/>
      <name val="Arial"/>
      <family val="2"/>
      <charset val="177"/>
      <scheme val="minor"/>
    </font>
    <font>
      <b/>
      <sz val="14"/>
      <name val="David"/>
      <family val="2"/>
      <charset val="177"/>
    </font>
    <font>
      <b/>
      <sz val="12"/>
      <name val="David"/>
      <family val="2"/>
      <charset val="177"/>
    </font>
    <font>
      <sz val="12"/>
      <name val="David"/>
      <family val="2"/>
      <charset val="177"/>
    </font>
    <font>
      <b/>
      <sz val="11"/>
      <name val="David"/>
      <family val="2"/>
      <charset val="177"/>
    </font>
    <font>
      <sz val="11"/>
      <name val="David"/>
      <family val="2"/>
      <charset val="177"/>
    </font>
    <font>
      <b/>
      <sz val="11"/>
      <color theme="1"/>
      <name val="Arial"/>
      <family val="2"/>
      <charset val="177"/>
      <scheme val="minor"/>
    </font>
    <font>
      <b/>
      <u/>
      <sz val="14"/>
      <name val="David"/>
      <family val="2"/>
      <charset val="177"/>
    </font>
    <font>
      <sz val="12"/>
      <name val="Arial"/>
      <family val="2"/>
      <scheme val="minor"/>
    </font>
    <font>
      <b/>
      <sz val="12"/>
      <color theme="1"/>
      <name val="David"/>
      <family val="2"/>
    </font>
    <font>
      <b/>
      <sz val="12"/>
      <color theme="1"/>
      <name val="Times New Roman"/>
      <family val="1"/>
      <scheme val="major"/>
    </font>
    <font>
      <sz val="12"/>
      <color theme="1"/>
      <name val="Arial"/>
      <family val="2"/>
      <charset val="177"/>
      <scheme val="minor"/>
    </font>
    <font>
      <b/>
      <u/>
      <sz val="12"/>
      <name val="David"/>
      <family val="2"/>
      <charset val="177"/>
    </font>
    <font>
      <b/>
      <sz val="12"/>
      <color theme="1"/>
      <name val="Arial"/>
      <family val="2"/>
      <charset val="177"/>
      <scheme val="minor"/>
    </font>
    <font>
      <b/>
      <sz val="12"/>
      <color theme="4" tint="0.79998168889431442"/>
      <name val="David"/>
      <family val="2"/>
    </font>
    <font>
      <sz val="12"/>
      <color theme="1"/>
      <name val="David"/>
      <family val="2"/>
    </font>
    <font>
      <b/>
      <sz val="12"/>
      <color theme="0"/>
      <name val="David"/>
      <family val="2"/>
    </font>
    <font>
      <sz val="11"/>
      <color theme="1"/>
      <name val="David"/>
      <family val="2"/>
    </font>
    <font>
      <b/>
      <sz val="12"/>
      <name val="David"/>
      <family val="2"/>
    </font>
    <font>
      <b/>
      <sz val="11"/>
      <color theme="1"/>
      <name val="Arial"/>
      <family val="2"/>
      <scheme val="minor"/>
    </font>
    <font>
      <b/>
      <sz val="16"/>
      <color theme="1"/>
      <name val="David"/>
      <family val="2"/>
    </font>
    <font>
      <b/>
      <sz val="14"/>
      <name val="David"/>
      <family val="2"/>
    </font>
    <font>
      <sz val="10"/>
      <name val="Arial"/>
      <family val="2"/>
      <scheme val="minor"/>
    </font>
    <font>
      <b/>
      <sz val="13"/>
      <color theme="1"/>
      <name val="David"/>
      <family val="2"/>
    </font>
    <font>
      <b/>
      <sz val="18"/>
      <color theme="1"/>
      <name val="Arial"/>
      <family val="2"/>
      <scheme val="minor"/>
    </font>
    <font>
      <b/>
      <sz val="14"/>
      <color theme="1"/>
      <name val="David"/>
      <family val="2"/>
    </font>
    <font>
      <b/>
      <sz val="11"/>
      <color theme="1"/>
      <name val="David"/>
      <family val="2"/>
    </font>
    <font>
      <sz val="13"/>
      <color theme="1"/>
      <name val="Arial"/>
      <family val="2"/>
      <charset val="177"/>
      <scheme val="minor"/>
    </font>
    <font>
      <sz val="11"/>
      <color theme="0"/>
      <name val="Arial"/>
      <family val="2"/>
      <charset val="177"/>
      <scheme val="minor"/>
    </font>
    <font>
      <sz val="12"/>
      <name val="David"/>
      <family val="2"/>
    </font>
    <font>
      <b/>
      <sz val="16"/>
      <color theme="1"/>
      <name val="David"/>
      <family val="2"/>
      <charset val="177"/>
    </font>
    <font>
      <b/>
      <sz val="11"/>
      <color theme="1"/>
      <name val="David"/>
      <family val="2"/>
      <charset val="177"/>
    </font>
    <font>
      <sz val="11"/>
      <color theme="1"/>
      <name val="Arial"/>
      <family val="2"/>
      <scheme val="minor"/>
    </font>
    <font>
      <b/>
      <sz val="16"/>
      <color theme="3"/>
      <name val="Arial"/>
      <family val="2"/>
      <scheme val="minor"/>
    </font>
    <font>
      <b/>
      <sz val="10"/>
      <color theme="1"/>
      <name val="David"/>
      <family val="2"/>
      <charset val="177"/>
    </font>
    <font>
      <b/>
      <sz val="12"/>
      <color rgb="FFFF0000"/>
      <name val="Arial"/>
      <family val="2"/>
      <scheme val="minor"/>
    </font>
    <font>
      <b/>
      <sz val="14"/>
      <color rgb="FFFF0000"/>
      <name val="Arial"/>
      <family val="2"/>
      <scheme val="minor"/>
    </font>
    <font>
      <sz val="12"/>
      <color theme="1"/>
      <name val="Times New Roman"/>
      <family val="1"/>
    </font>
    <font>
      <sz val="12"/>
      <color theme="1"/>
      <name val="David"/>
      <charset val="177"/>
    </font>
    <font>
      <b/>
      <sz val="12"/>
      <color theme="1"/>
      <name val="David"/>
      <charset val="177"/>
    </font>
    <font>
      <b/>
      <u/>
      <sz val="12"/>
      <color theme="1"/>
      <name val="David"/>
      <charset val="177"/>
    </font>
    <font>
      <u/>
      <sz val="12"/>
      <color theme="1"/>
      <name val="David"/>
      <charset val="177"/>
    </font>
    <font>
      <b/>
      <sz val="12"/>
      <name val="David"/>
      <charset val="177"/>
    </font>
    <font>
      <sz val="12"/>
      <name val="David"/>
      <charset val="177"/>
    </font>
  </fonts>
  <fills count="28">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6" tint="-0.49998474074526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6" tint="0.39997558519241921"/>
        <bgColor indexed="64"/>
      </patternFill>
    </fill>
    <fill>
      <patternFill patternType="solid">
        <fgColor rgb="FFFFFF00"/>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4" tint="0.39994506668294322"/>
        <bgColor indexed="64"/>
      </patternFill>
    </fill>
    <fill>
      <patternFill patternType="solid">
        <fgColor theme="3" tint="0.79998168889431442"/>
        <bgColor indexed="64"/>
      </patternFill>
    </fill>
    <fill>
      <patternFill patternType="solid">
        <fgColor rgb="FFFFC000"/>
        <bgColor indexed="64"/>
      </patternFill>
    </fill>
  </fills>
  <borders count="76">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thin">
        <color indexed="64"/>
      </right>
      <top/>
      <bottom/>
      <diagonal/>
    </border>
    <border>
      <left/>
      <right style="medium">
        <color indexed="64"/>
      </right>
      <top/>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medium">
        <color indexed="64"/>
      </left>
      <right/>
      <top/>
      <bottom/>
      <diagonal/>
    </border>
    <border>
      <left/>
      <right/>
      <top style="medium">
        <color indexed="64"/>
      </top>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s>
  <cellStyleXfs count="4">
    <xf numFmtId="0" fontId="0" fillId="0" borderId="0"/>
    <xf numFmtId="9" fontId="5" fillId="0" borderId="0" applyFont="0" applyFill="0" applyBorder="0" applyAlignment="0" applyProtection="0"/>
    <xf numFmtId="0" fontId="6" fillId="0" borderId="0" applyNumberFormat="0" applyFill="0" applyBorder="0" applyAlignment="0" applyProtection="0"/>
    <xf numFmtId="43" fontId="5" fillId="0" borderId="0" applyFont="0" applyFill="0" applyBorder="0" applyAlignment="0" applyProtection="0"/>
  </cellStyleXfs>
  <cellXfs count="366">
    <xf numFmtId="0" fontId="0" fillId="0" borderId="0" xfId="0"/>
    <xf numFmtId="0" fontId="0" fillId="0" borderId="0" xfId="0" applyProtection="1">
      <protection hidden="1"/>
    </xf>
    <xf numFmtId="0" fontId="0" fillId="0" borderId="0" xfId="0" applyAlignment="1" applyProtection="1">
      <alignment readingOrder="2"/>
      <protection hidden="1"/>
    </xf>
    <xf numFmtId="0" fontId="0" fillId="3" borderId="0" xfId="0" applyFill="1" applyProtection="1">
      <protection hidden="1"/>
    </xf>
    <xf numFmtId="0" fontId="0" fillId="3" borderId="0" xfId="0" applyFill="1" applyBorder="1" applyProtection="1">
      <protection hidden="1"/>
    </xf>
    <xf numFmtId="0" fontId="0" fillId="0" borderId="37" xfId="0" applyBorder="1"/>
    <xf numFmtId="0" fontId="3" fillId="5" borderId="41" xfId="0" applyFont="1" applyFill="1" applyBorder="1" applyAlignment="1" applyProtection="1">
      <alignment horizontal="right" vertical="center" wrapText="1" readingOrder="2"/>
      <protection hidden="1"/>
    </xf>
    <xf numFmtId="0" fontId="3" fillId="5" borderId="22" xfId="0" applyFont="1" applyFill="1" applyBorder="1" applyAlignment="1" applyProtection="1">
      <alignment horizontal="right" vertical="center" wrapText="1" readingOrder="2"/>
      <protection hidden="1"/>
    </xf>
    <xf numFmtId="0" fontId="3" fillId="5" borderId="42" xfId="0" applyFont="1" applyFill="1" applyBorder="1" applyAlignment="1" applyProtection="1">
      <alignment horizontal="right" vertical="center" wrapText="1" readingOrder="2"/>
      <protection hidden="1"/>
    </xf>
    <xf numFmtId="0" fontId="0" fillId="0" borderId="38" xfId="0" applyBorder="1" applyProtection="1">
      <protection hidden="1"/>
    </xf>
    <xf numFmtId="49" fontId="1" fillId="5" borderId="26" xfId="0" applyNumberFormat="1" applyFont="1" applyFill="1" applyBorder="1" applyAlignment="1" applyProtection="1">
      <alignment horizontal="center" vertical="center" readingOrder="2"/>
      <protection hidden="1"/>
    </xf>
    <xf numFmtId="49" fontId="1" fillId="4" borderId="26" xfId="0" applyNumberFormat="1" applyFont="1" applyFill="1" applyBorder="1" applyAlignment="1" applyProtection="1">
      <alignment horizontal="center" vertical="center" readingOrder="2"/>
      <protection hidden="1"/>
    </xf>
    <xf numFmtId="0" fontId="1" fillId="2" borderId="26" xfId="0" applyNumberFormat="1" applyFont="1" applyFill="1" applyBorder="1" applyAlignment="1" applyProtection="1">
      <alignment horizontal="center" vertical="center" readingOrder="2"/>
      <protection hidden="1"/>
    </xf>
    <xf numFmtId="2" fontId="1" fillId="2" borderId="26" xfId="0" applyNumberFormat="1" applyFont="1" applyFill="1" applyBorder="1" applyAlignment="1" applyProtection="1">
      <alignment horizontal="center" vertical="center" readingOrder="2"/>
      <protection hidden="1"/>
    </xf>
    <xf numFmtId="0" fontId="0" fillId="3" borderId="37" xfId="0" applyFill="1" applyBorder="1" applyProtection="1">
      <protection hidden="1"/>
    </xf>
    <xf numFmtId="0" fontId="0" fillId="0" borderId="0" xfId="0" applyBorder="1"/>
    <xf numFmtId="49" fontId="1" fillId="4" borderId="11" xfId="0" applyNumberFormat="1" applyFont="1" applyFill="1" applyBorder="1" applyAlignment="1" applyProtection="1">
      <alignment horizontal="center" vertical="center" readingOrder="2"/>
      <protection hidden="1"/>
    </xf>
    <xf numFmtId="0" fontId="8" fillId="9" borderId="13" xfId="0" applyFont="1" applyFill="1" applyBorder="1" applyAlignment="1" applyProtection="1">
      <alignment horizontal="center" vertical="center" wrapText="1" readingOrder="2"/>
      <protection hidden="1"/>
    </xf>
    <xf numFmtId="0" fontId="3" fillId="5" borderId="41" xfId="0" applyFont="1" applyFill="1" applyBorder="1" applyAlignment="1" applyProtection="1">
      <alignment vertical="center" wrapText="1" readingOrder="2"/>
      <protection hidden="1"/>
    </xf>
    <xf numFmtId="0" fontId="8" fillId="9" borderId="4" xfId="0" applyFont="1" applyFill="1" applyBorder="1" applyAlignment="1" applyProtection="1">
      <alignment horizontal="center" vertical="center" wrapText="1" readingOrder="2"/>
      <protection hidden="1"/>
    </xf>
    <xf numFmtId="9" fontId="8" fillId="16" borderId="7" xfId="0" applyNumberFormat="1" applyFont="1" applyFill="1" applyBorder="1" applyAlignment="1" applyProtection="1">
      <alignment horizontal="center" vertical="center" wrapText="1" readingOrder="2"/>
      <protection hidden="1"/>
    </xf>
    <xf numFmtId="0" fontId="8" fillId="9" borderId="2" xfId="0" applyFont="1" applyFill="1" applyBorder="1" applyAlignment="1" applyProtection="1">
      <alignment horizontal="center" vertical="center" wrapText="1" readingOrder="2"/>
      <protection hidden="1"/>
    </xf>
    <xf numFmtId="0" fontId="8" fillId="9" borderId="18" xfId="0" applyFont="1" applyFill="1" applyBorder="1" applyAlignment="1" applyProtection="1">
      <alignment horizontal="center" vertical="center" wrapText="1" readingOrder="2"/>
      <protection hidden="1"/>
    </xf>
    <xf numFmtId="0" fontId="8" fillId="9" borderId="50" xfId="0" applyFont="1" applyFill="1" applyBorder="1" applyAlignment="1" applyProtection="1">
      <alignment horizontal="center" vertical="center" wrapText="1" readingOrder="2"/>
      <protection hidden="1"/>
    </xf>
    <xf numFmtId="0" fontId="8" fillId="9" borderId="60" xfId="0" applyFont="1" applyFill="1" applyBorder="1" applyAlignment="1" applyProtection="1">
      <alignment horizontal="center" vertical="center" wrapText="1" readingOrder="2"/>
      <protection hidden="1"/>
    </xf>
    <xf numFmtId="0" fontId="14" fillId="14" borderId="31" xfId="0" applyFont="1" applyFill="1" applyBorder="1" applyAlignment="1">
      <alignment horizontal="center" vertical="center" wrapText="1"/>
    </xf>
    <xf numFmtId="0" fontId="14" fillId="14" borderId="19" xfId="0" applyFont="1" applyFill="1" applyBorder="1" applyAlignment="1">
      <alignment horizontal="center" vertical="center" wrapText="1"/>
    </xf>
    <xf numFmtId="1" fontId="12" fillId="21" borderId="7" xfId="1" applyNumberFormat="1" applyFont="1" applyFill="1" applyBorder="1" applyAlignment="1">
      <alignment horizontal="center" vertical="center"/>
    </xf>
    <xf numFmtId="0" fontId="2" fillId="14" borderId="31" xfId="0" applyFont="1" applyFill="1" applyBorder="1" applyAlignment="1" applyProtection="1">
      <alignment horizontal="center" vertical="center" wrapText="1"/>
      <protection hidden="1"/>
    </xf>
    <xf numFmtId="0" fontId="0" fillId="0" borderId="0" xfId="0" applyAlignment="1">
      <alignment wrapText="1"/>
    </xf>
    <xf numFmtId="164" fontId="8" fillId="14" borderId="17" xfId="0" applyNumberFormat="1" applyFont="1" applyFill="1" applyBorder="1" applyAlignment="1" applyProtection="1">
      <alignment horizontal="center" vertical="center" wrapText="1" readingOrder="2"/>
      <protection hidden="1"/>
    </xf>
    <xf numFmtId="164" fontId="8" fillId="14" borderId="35" xfId="0" applyNumberFormat="1" applyFont="1" applyFill="1" applyBorder="1" applyAlignment="1" applyProtection="1">
      <alignment horizontal="center" vertical="center" wrapText="1" readingOrder="2"/>
      <protection hidden="1"/>
    </xf>
    <xf numFmtId="164" fontId="8" fillId="14" borderId="19" xfId="0" applyNumberFormat="1" applyFont="1" applyFill="1" applyBorder="1" applyAlignment="1" applyProtection="1">
      <alignment horizontal="center" vertical="center" wrapText="1" readingOrder="2"/>
      <protection hidden="1"/>
    </xf>
    <xf numFmtId="164" fontId="8" fillId="14" borderId="31" xfId="0" applyNumberFormat="1" applyFont="1" applyFill="1" applyBorder="1" applyAlignment="1" applyProtection="1">
      <alignment horizontal="center" vertical="center" wrapText="1" readingOrder="2"/>
      <protection hidden="1"/>
    </xf>
    <xf numFmtId="164" fontId="8" fillId="14" borderId="32" xfId="0" applyNumberFormat="1" applyFont="1" applyFill="1" applyBorder="1" applyAlignment="1" applyProtection="1">
      <alignment horizontal="center" vertical="center" wrapText="1" readingOrder="2"/>
      <protection hidden="1"/>
    </xf>
    <xf numFmtId="9" fontId="8" fillId="2" borderId="65" xfId="1" applyFont="1" applyFill="1" applyBorder="1" applyAlignment="1" applyProtection="1">
      <alignment horizontal="center" vertical="center" wrapText="1" readingOrder="2"/>
      <protection hidden="1"/>
    </xf>
    <xf numFmtId="9" fontId="8" fillId="2" borderId="64" xfId="1" applyFont="1" applyFill="1" applyBorder="1" applyAlignment="1" applyProtection="1">
      <alignment horizontal="center" vertical="center" wrapText="1" readingOrder="2"/>
      <protection hidden="1"/>
    </xf>
    <xf numFmtId="0" fontId="7" fillId="21" borderId="8" xfId="0" applyFont="1" applyFill="1" applyBorder="1" applyAlignment="1" applyProtection="1">
      <alignment horizontal="center" vertical="center" wrapText="1" readingOrder="2"/>
      <protection hidden="1"/>
    </xf>
    <xf numFmtId="9" fontId="8" fillId="16" borderId="9" xfId="0" applyNumberFormat="1" applyFont="1" applyFill="1" applyBorder="1" applyAlignment="1" applyProtection="1">
      <alignment horizontal="center" vertical="center" wrapText="1" readingOrder="2"/>
      <protection hidden="1"/>
    </xf>
    <xf numFmtId="9" fontId="11" fillId="24" borderId="7" xfId="1" applyFont="1" applyFill="1" applyBorder="1" applyAlignment="1" applyProtection="1">
      <alignment horizontal="center" vertical="center" wrapText="1" readingOrder="2"/>
      <protection hidden="1"/>
    </xf>
    <xf numFmtId="0" fontId="0" fillId="0" borderId="0" xfId="0" applyProtection="1"/>
    <xf numFmtId="0" fontId="4" fillId="14" borderId="53" xfId="0" applyFont="1" applyFill="1" applyBorder="1" applyAlignment="1" applyProtection="1">
      <alignment horizontal="center" vertical="center" wrapText="1"/>
      <protection hidden="1"/>
    </xf>
    <xf numFmtId="0" fontId="2" fillId="14" borderId="42" xfId="0" applyFont="1" applyFill="1" applyBorder="1" applyAlignment="1" applyProtection="1">
      <alignment horizontal="center" vertical="center" wrapText="1"/>
      <protection hidden="1"/>
    </xf>
    <xf numFmtId="0" fontId="2" fillId="14" borderId="0" xfId="0" applyFont="1" applyFill="1" applyBorder="1" applyAlignment="1" applyProtection="1">
      <alignment horizontal="center" vertical="center" wrapText="1"/>
      <protection hidden="1"/>
    </xf>
    <xf numFmtId="0" fontId="2" fillId="14" borderId="63" xfId="0" applyFont="1" applyFill="1" applyBorder="1" applyAlignment="1" applyProtection="1">
      <alignment horizontal="center" vertical="center" wrapText="1"/>
      <protection hidden="1"/>
    </xf>
    <xf numFmtId="0" fontId="3" fillId="5" borderId="68" xfId="0" applyFont="1" applyFill="1" applyBorder="1" applyAlignment="1" applyProtection="1">
      <alignment horizontal="right" vertical="center" wrapText="1" readingOrder="2"/>
      <protection hidden="1"/>
    </xf>
    <xf numFmtId="49" fontId="1" fillId="5" borderId="18" xfId="0" applyNumberFormat="1" applyFont="1" applyFill="1" applyBorder="1" applyAlignment="1" applyProtection="1">
      <alignment horizontal="center" vertical="center" readingOrder="2"/>
      <protection hidden="1"/>
    </xf>
    <xf numFmtId="0" fontId="1" fillId="2" borderId="25" xfId="0" applyNumberFormat="1" applyFont="1" applyFill="1" applyBorder="1" applyAlignment="1" applyProtection="1">
      <alignment horizontal="center" vertical="center" readingOrder="2"/>
      <protection hidden="1"/>
    </xf>
    <xf numFmtId="0" fontId="1" fillId="14" borderId="13" xfId="0" applyFont="1" applyFill="1" applyBorder="1" applyAlignment="1" applyProtection="1">
      <alignment horizontal="center" vertical="center" readingOrder="2"/>
      <protection hidden="1"/>
    </xf>
    <xf numFmtId="0" fontId="1" fillId="14" borderId="14" xfId="0" applyFont="1" applyFill="1" applyBorder="1" applyAlignment="1" applyProtection="1">
      <alignment horizontal="center" vertical="center" wrapText="1"/>
      <protection locked="0"/>
    </xf>
    <xf numFmtId="0" fontId="1" fillId="14" borderId="5" xfId="0" applyFont="1" applyFill="1" applyBorder="1" applyAlignment="1" applyProtection="1">
      <alignment horizontal="center" vertical="center" wrapText="1"/>
      <protection locked="0"/>
    </xf>
    <xf numFmtId="0" fontId="16" fillId="7" borderId="7" xfId="0" applyFont="1" applyFill="1" applyBorder="1" applyAlignment="1" applyProtection="1">
      <alignment horizontal="center" vertical="center" wrapText="1"/>
      <protection hidden="1"/>
    </xf>
    <xf numFmtId="49" fontId="1" fillId="7" borderId="8" xfId="0" applyNumberFormat="1" applyFont="1" applyFill="1" applyBorder="1" applyAlignment="1" applyProtection="1">
      <alignment horizontal="center" vertical="center" wrapText="1"/>
      <protection hidden="1"/>
    </xf>
    <xf numFmtId="0" fontId="1" fillId="7" borderId="48" xfId="0" applyFont="1" applyFill="1" applyBorder="1" applyAlignment="1" applyProtection="1">
      <alignment horizontal="center" vertical="center" wrapText="1"/>
      <protection hidden="1"/>
    </xf>
    <xf numFmtId="49" fontId="1" fillId="8" borderId="8" xfId="0" applyNumberFormat="1" applyFont="1" applyFill="1" applyBorder="1" applyAlignment="1" applyProtection="1">
      <alignment horizontal="center" vertical="center"/>
      <protection hidden="1"/>
    </xf>
    <xf numFmtId="0" fontId="1" fillId="7" borderId="9" xfId="0" applyFont="1" applyFill="1" applyBorder="1" applyAlignment="1" applyProtection="1">
      <alignment horizontal="center" vertical="center" wrapText="1"/>
      <protection hidden="1"/>
    </xf>
    <xf numFmtId="0" fontId="16" fillId="8" borderId="7" xfId="0" applyFont="1" applyFill="1" applyBorder="1" applyAlignment="1" applyProtection="1">
      <alignment horizontal="center" vertical="center" wrapText="1"/>
      <protection hidden="1"/>
    </xf>
    <xf numFmtId="0" fontId="16" fillId="8" borderId="7" xfId="0" applyFont="1" applyFill="1" applyBorder="1" applyAlignment="1" applyProtection="1">
      <alignment horizontal="right" vertical="center" wrapText="1"/>
      <protection hidden="1"/>
    </xf>
    <xf numFmtId="0" fontId="17" fillId="0" borderId="38" xfId="0" applyFont="1" applyBorder="1" applyProtection="1">
      <protection hidden="1"/>
    </xf>
    <xf numFmtId="0" fontId="17" fillId="0" borderId="0" xfId="0" applyFont="1" applyProtection="1">
      <protection hidden="1"/>
    </xf>
    <xf numFmtId="0" fontId="1" fillId="10" borderId="8" xfId="0" applyNumberFormat="1" applyFont="1" applyFill="1" applyBorder="1" applyAlignment="1" applyProtection="1">
      <alignment horizontal="center" vertical="center"/>
      <protection hidden="1"/>
    </xf>
    <xf numFmtId="0" fontId="1" fillId="10" borderId="48" xfId="0" applyFont="1" applyFill="1" applyBorder="1" applyAlignment="1" applyProtection="1">
      <alignment horizontal="center" vertical="center" wrapText="1" readingOrder="2"/>
      <protection hidden="1"/>
    </xf>
    <xf numFmtId="0" fontId="16" fillId="10" borderId="7" xfId="0" applyFont="1" applyFill="1" applyBorder="1" applyAlignment="1" applyProtection="1">
      <alignment horizontal="center" vertical="center" wrapText="1"/>
      <protection hidden="1"/>
    </xf>
    <xf numFmtId="0" fontId="3" fillId="2" borderId="21" xfId="0" applyFont="1" applyFill="1" applyBorder="1" applyAlignment="1" applyProtection="1">
      <alignment horizontal="right" vertical="center" wrapText="1" readingOrder="2"/>
      <protection hidden="1"/>
    </xf>
    <xf numFmtId="0" fontId="3" fillId="2" borderId="64" xfId="0" applyFont="1" applyFill="1" applyBorder="1" applyAlignment="1" applyProtection="1">
      <alignment horizontal="right" vertical="center" wrapText="1" readingOrder="2"/>
      <protection hidden="1"/>
    </xf>
    <xf numFmtId="0" fontId="3" fillId="2" borderId="66" xfId="0" applyFont="1" applyFill="1" applyBorder="1" applyAlignment="1" applyProtection="1">
      <alignment horizontal="right" vertical="center" wrapText="1" readingOrder="2"/>
      <protection hidden="1"/>
    </xf>
    <xf numFmtId="0" fontId="3" fillId="2" borderId="64" xfId="0" applyFont="1" applyFill="1" applyBorder="1" applyAlignment="1" applyProtection="1">
      <alignment horizontal="right" vertical="top" wrapText="1" readingOrder="2"/>
      <protection hidden="1"/>
    </xf>
    <xf numFmtId="0" fontId="8" fillId="15" borderId="25" xfId="0" applyFont="1" applyFill="1" applyBorder="1" applyAlignment="1" applyProtection="1">
      <alignment horizontal="center" vertical="center" wrapText="1" readingOrder="2"/>
      <protection hidden="1"/>
    </xf>
    <xf numFmtId="1" fontId="9" fillId="14" borderId="17" xfId="0" applyNumberFormat="1" applyFont="1" applyFill="1" applyBorder="1" applyAlignment="1" applyProtection="1">
      <alignment horizontal="center" vertical="center" wrapText="1" readingOrder="2"/>
      <protection locked="0"/>
    </xf>
    <xf numFmtId="1" fontId="8" fillId="14" borderId="35" xfId="0" applyNumberFormat="1" applyFont="1" applyFill="1" applyBorder="1" applyAlignment="1" applyProtection="1">
      <alignment horizontal="center" vertical="center" wrapText="1" readingOrder="2"/>
      <protection locked="0"/>
    </xf>
    <xf numFmtId="0" fontId="8" fillId="14" borderId="32" xfId="0" applyNumberFormat="1" applyFont="1" applyFill="1" applyBorder="1" applyAlignment="1" applyProtection="1">
      <alignment horizontal="center" vertical="center" wrapText="1" readingOrder="2"/>
      <protection locked="0"/>
    </xf>
    <xf numFmtId="0" fontId="9" fillId="14" borderId="58" xfId="0" applyNumberFormat="1" applyFont="1" applyFill="1" applyBorder="1" applyAlignment="1" applyProtection="1">
      <alignment horizontal="center" vertical="center" wrapText="1" readingOrder="2"/>
      <protection locked="0"/>
    </xf>
    <xf numFmtId="0" fontId="9" fillId="14" borderId="49" xfId="0" applyNumberFormat="1" applyFont="1" applyFill="1" applyBorder="1" applyAlignment="1" applyProtection="1">
      <alignment horizontal="center" vertical="center" wrapText="1" readingOrder="2"/>
      <protection locked="0"/>
    </xf>
    <xf numFmtId="2" fontId="8" fillId="14" borderId="59" xfId="0" applyNumberFormat="1" applyFont="1" applyFill="1" applyBorder="1" applyAlignment="1" applyProtection="1">
      <alignment horizontal="center" vertical="center" wrapText="1" readingOrder="2"/>
      <protection locked="0"/>
    </xf>
    <xf numFmtId="0" fontId="9" fillId="8" borderId="8" xfId="0" applyNumberFormat="1" applyFont="1" applyFill="1" applyBorder="1" applyAlignment="1" applyProtection="1">
      <alignment horizontal="center" vertical="center" wrapText="1" readingOrder="2"/>
      <protection locked="0"/>
    </xf>
    <xf numFmtId="1" fontId="19" fillId="21" borderId="9" xfId="0" applyNumberFormat="1" applyFont="1" applyFill="1" applyBorder="1" applyAlignment="1">
      <alignment horizontal="center" vertical="center"/>
    </xf>
    <xf numFmtId="0" fontId="17" fillId="0" borderId="15" xfId="0" applyFont="1" applyBorder="1"/>
    <xf numFmtId="0" fontId="17" fillId="0" borderId="43" xfId="0" applyFont="1" applyBorder="1"/>
    <xf numFmtId="0" fontId="8" fillId="9" borderId="8" xfId="0" applyFont="1" applyFill="1" applyBorder="1" applyAlignment="1" applyProtection="1">
      <alignment horizontal="center" vertical="center" wrapText="1" readingOrder="2"/>
      <protection hidden="1"/>
    </xf>
    <xf numFmtId="0" fontId="15" fillId="19" borderId="43" xfId="0" applyFont="1" applyFill="1" applyBorder="1" applyAlignment="1">
      <alignment horizontal="center" vertical="center" wrapText="1"/>
    </xf>
    <xf numFmtId="0" fontId="15" fillId="19" borderId="39" xfId="0" applyFont="1" applyFill="1" applyBorder="1" applyAlignment="1">
      <alignment horizontal="center" vertical="center" wrapText="1"/>
    </xf>
    <xf numFmtId="0" fontId="15" fillId="9" borderId="0" xfId="0" applyFont="1" applyFill="1" applyBorder="1" applyAlignment="1" applyProtection="1">
      <alignment horizontal="center" vertical="center" wrapText="1"/>
      <protection hidden="1"/>
    </xf>
    <xf numFmtId="0" fontId="21" fillId="0" borderId="0" xfId="0" applyFont="1"/>
    <xf numFmtId="0" fontId="21" fillId="0" borderId="15" xfId="0" applyFont="1" applyBorder="1"/>
    <xf numFmtId="0" fontId="21" fillId="0" borderId="44" xfId="0" applyFont="1" applyBorder="1"/>
    <xf numFmtId="0" fontId="21" fillId="4" borderId="16" xfId="0" applyFont="1" applyFill="1" applyBorder="1" applyAlignment="1">
      <alignment horizontal="center" vertical="center" wrapText="1"/>
    </xf>
    <xf numFmtId="0" fontId="21" fillId="4" borderId="47" xfId="0" applyFont="1" applyFill="1" applyBorder="1" applyAlignment="1">
      <alignment horizontal="center" vertical="center" wrapText="1"/>
    </xf>
    <xf numFmtId="0" fontId="15" fillId="19" borderId="21" xfId="0" applyFont="1" applyFill="1" applyBorder="1" applyAlignment="1">
      <alignment vertical="center" wrapText="1"/>
    </xf>
    <xf numFmtId="0" fontId="15" fillId="19" borderId="64" xfId="0" applyFont="1" applyFill="1" applyBorder="1" applyAlignment="1">
      <alignment vertical="top" wrapText="1"/>
    </xf>
    <xf numFmtId="0" fontId="15" fillId="19" borderId="64" xfId="0" applyFont="1" applyFill="1" applyBorder="1" applyAlignment="1">
      <alignment vertical="center" wrapText="1"/>
    </xf>
    <xf numFmtId="0" fontId="15" fillId="19" borderId="34" xfId="0" applyFont="1" applyFill="1" applyBorder="1" applyAlignment="1">
      <alignment vertical="center" wrapText="1"/>
    </xf>
    <xf numFmtId="0" fontId="21" fillId="0" borderId="0" xfId="0" applyFont="1" applyProtection="1"/>
    <xf numFmtId="0" fontId="15" fillId="13" borderId="28" xfId="0" applyFont="1" applyFill="1" applyBorder="1" applyAlignment="1" applyProtection="1">
      <alignment horizontal="center" vertical="center" readingOrder="2"/>
    </xf>
    <xf numFmtId="0" fontId="15" fillId="13" borderId="24" xfId="0" applyFont="1" applyFill="1" applyBorder="1" applyAlignment="1" applyProtection="1">
      <alignment horizontal="center" vertical="center" readingOrder="2"/>
    </xf>
    <xf numFmtId="0" fontId="15" fillId="13" borderId="30" xfId="0" applyFont="1" applyFill="1" applyBorder="1" applyAlignment="1" applyProtection="1">
      <alignment horizontal="center" vertical="center" wrapText="1"/>
    </xf>
    <xf numFmtId="0" fontId="15" fillId="6" borderId="5" xfId="0" applyFont="1" applyFill="1" applyBorder="1" applyAlignment="1" applyProtection="1">
      <alignment vertical="center"/>
    </xf>
    <xf numFmtId="165" fontId="21" fillId="22" borderId="30" xfId="0" applyNumberFormat="1" applyFont="1" applyFill="1" applyBorder="1" applyAlignment="1" applyProtection="1">
      <alignment horizontal="center" vertical="center"/>
      <protection locked="0"/>
    </xf>
    <xf numFmtId="165" fontId="21" fillId="22" borderId="31" xfId="0" applyNumberFormat="1" applyFont="1" applyFill="1" applyBorder="1" applyAlignment="1" applyProtection="1">
      <alignment horizontal="center" vertical="center"/>
      <protection locked="0"/>
    </xf>
    <xf numFmtId="0" fontId="15" fillId="6" borderId="14" xfId="0" applyFont="1" applyFill="1" applyBorder="1" applyAlignment="1" applyProtection="1">
      <alignment vertical="center"/>
    </xf>
    <xf numFmtId="0" fontId="15" fillId="11" borderId="4" xfId="0" applyFont="1" applyFill="1" applyBorder="1" applyAlignment="1" applyProtection="1">
      <alignment vertical="center"/>
    </xf>
    <xf numFmtId="2" fontId="15" fillId="11" borderId="33" xfId="0" applyNumberFormat="1" applyFont="1" applyFill="1" applyBorder="1" applyAlignment="1" applyProtection="1">
      <alignment horizontal="center" vertical="center"/>
    </xf>
    <xf numFmtId="2" fontId="15" fillId="11" borderId="27" xfId="0" applyNumberFormat="1" applyFont="1" applyFill="1" applyBorder="1" applyAlignment="1" applyProtection="1">
      <alignment horizontal="center" vertical="center"/>
    </xf>
    <xf numFmtId="0" fontId="15" fillId="13" borderId="25" xfId="0" applyFont="1" applyFill="1" applyBorder="1" applyAlignment="1" applyProtection="1">
      <alignment horizontal="center" vertical="center" readingOrder="2"/>
    </xf>
    <xf numFmtId="0" fontId="15" fillId="13" borderId="26" xfId="0" applyFont="1" applyFill="1" applyBorder="1" applyAlignment="1" applyProtection="1">
      <alignment horizontal="center"/>
    </xf>
    <xf numFmtId="0" fontId="15" fillId="13" borderId="35" xfId="0" applyFont="1" applyFill="1" applyBorder="1" applyProtection="1"/>
    <xf numFmtId="0" fontId="15" fillId="13" borderId="36" xfId="0" applyFont="1" applyFill="1" applyBorder="1" applyAlignment="1" applyProtection="1">
      <alignment horizontal="center" vertical="center" wrapText="1"/>
    </xf>
    <xf numFmtId="9" fontId="21" fillId="14" borderId="19" xfId="0" applyNumberFormat="1" applyFont="1" applyFill="1" applyBorder="1" applyAlignment="1" applyProtection="1">
      <alignment horizontal="center" vertical="center"/>
    </xf>
    <xf numFmtId="0" fontId="21" fillId="14" borderId="32" xfId="0" applyFont="1" applyFill="1" applyBorder="1" applyAlignment="1" applyProtection="1">
      <alignment vertical="center"/>
    </xf>
    <xf numFmtId="2" fontId="21" fillId="14" borderId="30" xfId="0" applyNumberFormat="1" applyFont="1" applyFill="1" applyBorder="1" applyAlignment="1" applyProtection="1">
      <alignment horizontal="center" vertical="center"/>
    </xf>
    <xf numFmtId="9" fontId="22" fillId="12" borderId="19" xfId="0" applyNumberFormat="1" applyFont="1" applyFill="1" applyBorder="1" applyAlignment="1" applyProtection="1">
      <alignment horizontal="center" vertical="center"/>
    </xf>
    <xf numFmtId="0" fontId="22" fillId="12" borderId="32" xfId="0" applyFont="1" applyFill="1" applyBorder="1" applyAlignment="1" applyProtection="1">
      <alignment vertical="center"/>
    </xf>
    <xf numFmtId="166" fontId="22" fillId="12" borderId="30" xfId="0" applyNumberFormat="1" applyFont="1" applyFill="1" applyBorder="1" applyAlignment="1" applyProtection="1">
      <alignment horizontal="center" vertical="center"/>
    </xf>
    <xf numFmtId="2" fontId="22" fillId="12" borderId="30" xfId="0" applyNumberFormat="1" applyFont="1" applyFill="1" applyBorder="1" applyAlignment="1" applyProtection="1">
      <alignment horizontal="center" vertical="center"/>
    </xf>
    <xf numFmtId="0" fontId="15" fillId="10" borderId="33" xfId="0" applyFont="1" applyFill="1" applyBorder="1" applyAlignment="1" applyProtection="1">
      <alignment horizontal="center" vertical="center"/>
    </xf>
    <xf numFmtId="0" fontId="15" fillId="10" borderId="27" xfId="0" applyFont="1" applyFill="1" applyBorder="1" applyAlignment="1" applyProtection="1">
      <alignment horizontal="center" vertical="center"/>
    </xf>
    <xf numFmtId="0" fontId="23" fillId="0" borderId="0" xfId="0" applyFont="1"/>
    <xf numFmtId="9" fontId="24" fillId="2" borderId="45" xfId="1" applyFont="1" applyFill="1" applyBorder="1" applyAlignment="1" applyProtection="1">
      <alignment horizontal="center" vertical="center" wrapText="1" readingOrder="2"/>
      <protection hidden="1"/>
    </xf>
    <xf numFmtId="0" fontId="21" fillId="0" borderId="19" xfId="0" applyFont="1" applyBorder="1" applyAlignment="1">
      <alignment horizontal="center" vertical="center" wrapText="1"/>
    </xf>
    <xf numFmtId="0" fontId="15" fillId="19" borderId="25" xfId="0" applyFont="1" applyFill="1" applyBorder="1" applyAlignment="1">
      <alignment horizontal="center" vertical="center" wrapText="1"/>
    </xf>
    <xf numFmtId="9" fontId="24" fillId="2" borderId="61" xfId="1" applyFont="1" applyFill="1" applyBorder="1" applyAlignment="1" applyProtection="1">
      <alignment horizontal="center" vertical="center" wrapText="1" readingOrder="2"/>
      <protection hidden="1"/>
    </xf>
    <xf numFmtId="0" fontId="15" fillId="19" borderId="19" xfId="0" applyFont="1" applyFill="1" applyBorder="1" applyAlignment="1">
      <alignment horizontal="center" vertical="center" wrapText="1"/>
    </xf>
    <xf numFmtId="0" fontId="21" fillId="0" borderId="32" xfId="0" applyFont="1" applyBorder="1" applyAlignment="1">
      <alignment horizontal="center" vertical="center" wrapText="1"/>
    </xf>
    <xf numFmtId="164" fontId="15" fillId="18" borderId="67" xfId="0" applyNumberFormat="1" applyFont="1" applyFill="1" applyBorder="1" applyAlignment="1">
      <alignment horizontal="center" vertical="center"/>
    </xf>
    <xf numFmtId="9" fontId="24" fillId="23" borderId="70" xfId="1" applyFont="1" applyFill="1" applyBorder="1" applyAlignment="1" applyProtection="1">
      <alignment horizontal="center" vertical="center" wrapText="1" readingOrder="2"/>
      <protection hidden="1"/>
    </xf>
    <xf numFmtId="0" fontId="15" fillId="19" borderId="69" xfId="0" applyFont="1" applyFill="1" applyBorder="1" applyAlignment="1">
      <alignment horizontal="center" vertical="center" wrapText="1"/>
    </xf>
    <xf numFmtId="0" fontId="15" fillId="9" borderId="71" xfId="0" applyFont="1" applyFill="1" applyBorder="1" applyAlignment="1" applyProtection="1">
      <alignment horizontal="center" vertical="center" wrapText="1"/>
      <protection hidden="1"/>
    </xf>
    <xf numFmtId="0" fontId="15" fillId="9" borderId="69" xfId="0" applyFont="1" applyFill="1" applyBorder="1" applyAlignment="1" applyProtection="1">
      <alignment horizontal="center" vertical="center" wrapText="1"/>
      <protection hidden="1"/>
    </xf>
    <xf numFmtId="0" fontId="15" fillId="9" borderId="72" xfId="0" applyFont="1" applyFill="1" applyBorder="1" applyAlignment="1" applyProtection="1">
      <alignment horizontal="center" vertical="center" wrapText="1"/>
      <protection hidden="1"/>
    </xf>
    <xf numFmtId="0" fontId="6" fillId="14" borderId="4" xfId="2" applyFill="1" applyBorder="1" applyAlignment="1" applyProtection="1">
      <alignment horizontal="center" vertical="center" wrapText="1"/>
      <protection locked="0"/>
    </xf>
    <xf numFmtId="2" fontId="9" fillId="8" borderId="54" xfId="0" applyNumberFormat="1" applyFont="1" applyFill="1" applyBorder="1" applyAlignment="1" applyProtection="1">
      <alignment horizontal="center" vertical="center" wrapText="1" readingOrder="2"/>
      <protection locked="0"/>
    </xf>
    <xf numFmtId="0" fontId="25" fillId="0" borderId="13" xfId="0" applyFont="1" applyBorder="1"/>
    <xf numFmtId="0" fontId="0" fillId="0" borderId="5" xfId="0" applyBorder="1"/>
    <xf numFmtId="0" fontId="0" fillId="0" borderId="4" xfId="0" applyBorder="1"/>
    <xf numFmtId="0" fontId="15" fillId="19" borderId="0" xfId="0" applyFont="1" applyFill="1" applyBorder="1" applyAlignment="1">
      <alignment horizontal="center" vertical="center" wrapText="1"/>
    </xf>
    <xf numFmtId="9" fontId="24" fillId="2" borderId="21" xfId="1" applyFont="1" applyFill="1" applyBorder="1" applyAlignment="1" applyProtection="1">
      <alignment horizontal="center" vertical="center" wrapText="1" readingOrder="2"/>
      <protection hidden="1"/>
    </xf>
    <xf numFmtId="9" fontId="24" fillId="2" borderId="64" xfId="1" applyFont="1" applyFill="1" applyBorder="1" applyAlignment="1" applyProtection="1">
      <alignment horizontal="center" vertical="center" wrapText="1" readingOrder="2"/>
      <protection hidden="1"/>
    </xf>
    <xf numFmtId="9" fontId="24" fillId="2" borderId="34" xfId="1" applyFont="1" applyFill="1" applyBorder="1" applyAlignment="1" applyProtection="1">
      <alignment horizontal="center" vertical="center" wrapText="1" readingOrder="2"/>
      <protection hidden="1"/>
    </xf>
    <xf numFmtId="9" fontId="27" fillId="2" borderId="57" xfId="1" applyFont="1" applyFill="1" applyBorder="1" applyAlignment="1" applyProtection="1">
      <alignment horizontal="center" vertical="center" wrapText="1" readingOrder="2"/>
      <protection hidden="1"/>
    </xf>
    <xf numFmtId="17" fontId="0" fillId="3" borderId="0" xfId="0" applyNumberFormat="1" applyFill="1" applyBorder="1" applyProtection="1">
      <protection hidden="1"/>
    </xf>
    <xf numFmtId="0" fontId="0" fillId="0" borderId="15" xfId="0" applyBorder="1"/>
    <xf numFmtId="0" fontId="0" fillId="0" borderId="44" xfId="0" applyBorder="1"/>
    <xf numFmtId="0" fontId="0" fillId="0" borderId="43" xfId="0" applyBorder="1"/>
    <xf numFmtId="0" fontId="9" fillId="4" borderId="24" xfId="0" applyFont="1" applyFill="1" applyBorder="1" applyAlignment="1" applyProtection="1">
      <alignment vertical="center" wrapText="1" readingOrder="2"/>
      <protection hidden="1"/>
    </xf>
    <xf numFmtId="0" fontId="0" fillId="0" borderId="0" xfId="0" applyAlignment="1">
      <alignment wrapText="1" readingOrder="2"/>
    </xf>
    <xf numFmtId="0" fontId="1" fillId="14" borderId="25" xfId="0" applyFont="1" applyFill="1" applyBorder="1" applyAlignment="1" applyProtection="1">
      <alignment horizontal="center" vertical="center" wrapText="1"/>
      <protection locked="0"/>
    </xf>
    <xf numFmtId="0" fontId="1" fillId="14" borderId="24" xfId="0" applyFont="1" applyFill="1" applyBorder="1" applyAlignment="1" applyProtection="1">
      <alignment horizontal="center" vertical="center" wrapText="1"/>
      <protection locked="0"/>
    </xf>
    <xf numFmtId="0" fontId="1" fillId="14" borderId="29" xfId="0" applyFont="1" applyFill="1" applyBorder="1" applyAlignment="1" applyProtection="1">
      <alignment horizontal="center" vertical="center" wrapText="1"/>
      <protection locked="0"/>
    </xf>
    <xf numFmtId="2" fontId="8" fillId="8" borderId="55" xfId="0" applyNumberFormat="1" applyFont="1" applyFill="1" applyBorder="1" applyAlignment="1" applyProtection="1">
      <alignment horizontal="center" vertical="center" wrapText="1" readingOrder="2"/>
      <protection locked="0"/>
    </xf>
    <xf numFmtId="0" fontId="21" fillId="0" borderId="26" xfId="0" applyFont="1" applyBorder="1" applyAlignment="1">
      <alignment horizontal="center" vertical="center"/>
    </xf>
    <xf numFmtId="0" fontId="21" fillId="0" borderId="19" xfId="0" applyFont="1" applyBorder="1" applyAlignment="1">
      <alignment horizontal="center" vertical="center"/>
    </xf>
    <xf numFmtId="0" fontId="21" fillId="0" borderId="64" xfId="0" applyFont="1" applyBorder="1" applyAlignment="1">
      <alignment vertical="center" wrapText="1"/>
    </xf>
    <xf numFmtId="0" fontId="15" fillId="13" borderId="30" xfId="0" applyFont="1" applyFill="1" applyBorder="1" applyAlignment="1" applyProtection="1">
      <alignment horizontal="center" vertical="center" wrapText="1"/>
    </xf>
    <xf numFmtId="165" fontId="21" fillId="22" borderId="31" xfId="0" applyNumberFormat="1" applyFont="1" applyFill="1" applyBorder="1" applyAlignment="1" applyProtection="1">
      <alignment horizontal="center" vertical="center"/>
      <protection locked="0"/>
    </xf>
    <xf numFmtId="0" fontId="15" fillId="13" borderId="36" xfId="0" applyFont="1" applyFill="1" applyBorder="1" applyAlignment="1" applyProtection="1">
      <alignment horizontal="center" vertical="center" wrapText="1"/>
    </xf>
    <xf numFmtId="2" fontId="21" fillId="14" borderId="30" xfId="0" applyNumberFormat="1" applyFont="1" applyFill="1" applyBorder="1" applyAlignment="1" applyProtection="1">
      <alignment horizontal="center" vertical="center"/>
    </xf>
    <xf numFmtId="2" fontId="9" fillId="8" borderId="54" xfId="0" applyNumberFormat="1" applyFont="1" applyFill="1" applyBorder="1" applyAlignment="1" applyProtection="1">
      <alignment horizontal="center" vertical="center" wrapText="1" readingOrder="2"/>
      <protection locked="0"/>
    </xf>
    <xf numFmtId="0" fontId="14" fillId="14" borderId="26" xfId="0" applyFont="1" applyFill="1" applyBorder="1" applyAlignment="1">
      <alignment horizontal="center" vertical="center" wrapText="1" readingOrder="2"/>
    </xf>
    <xf numFmtId="0" fontId="14" fillId="14" borderId="17" xfId="0" applyFont="1" applyFill="1" applyBorder="1" applyAlignment="1">
      <alignment horizontal="center" vertical="center" wrapText="1" readingOrder="2"/>
    </xf>
    <xf numFmtId="0" fontId="14" fillId="14" borderId="68" xfId="0" applyFont="1" applyFill="1" applyBorder="1" applyAlignment="1">
      <alignment horizontal="center" vertical="center" wrapText="1" readingOrder="2"/>
    </xf>
    <xf numFmtId="0" fontId="25" fillId="24" borderId="35" xfId="0" applyFont="1" applyFill="1" applyBorder="1" applyAlignment="1">
      <alignment horizontal="center" vertical="center" wrapText="1" readingOrder="2"/>
    </xf>
    <xf numFmtId="0" fontId="1" fillId="14" borderId="20" xfId="0" applyFont="1" applyFill="1" applyBorder="1" applyAlignment="1" applyProtection="1">
      <alignment horizontal="center" vertical="center" wrapText="1"/>
      <protection locked="0"/>
    </xf>
    <xf numFmtId="0" fontId="1" fillId="14" borderId="27" xfId="0" applyFont="1" applyFill="1" applyBorder="1" applyAlignment="1" applyProtection="1">
      <alignment horizontal="center" vertical="center" wrapText="1"/>
      <protection locked="0"/>
    </xf>
    <xf numFmtId="0" fontId="1" fillId="14" borderId="23" xfId="0" applyFont="1" applyFill="1" applyBorder="1" applyAlignment="1" applyProtection="1">
      <alignment horizontal="center" vertical="center" wrapText="1"/>
      <protection locked="0"/>
    </xf>
    <xf numFmtId="2" fontId="1" fillId="2" borderId="25" xfId="0" applyNumberFormat="1" applyFont="1" applyFill="1" applyBorder="1" applyAlignment="1" applyProtection="1">
      <alignment horizontal="center" vertical="center" readingOrder="2"/>
      <protection hidden="1"/>
    </xf>
    <xf numFmtId="0" fontId="15" fillId="19" borderId="26" xfId="0" applyFont="1" applyFill="1" applyBorder="1" applyAlignment="1">
      <alignment horizontal="center" vertical="center" wrapText="1"/>
    </xf>
    <xf numFmtId="9" fontId="24" fillId="2" borderId="68" xfId="1" applyFont="1" applyFill="1" applyBorder="1" applyAlignment="1" applyProtection="1">
      <alignment horizontal="center" vertical="center" wrapText="1" readingOrder="2"/>
      <protection hidden="1"/>
    </xf>
    <xf numFmtId="0" fontId="29" fillId="5" borderId="31" xfId="0" applyFont="1" applyFill="1" applyBorder="1" applyAlignment="1">
      <alignment vertical="center" wrapText="1"/>
    </xf>
    <xf numFmtId="0" fontId="29" fillId="5" borderId="19" xfId="0" applyFont="1" applyFill="1" applyBorder="1" applyAlignment="1">
      <alignment horizontal="center" vertical="center" wrapText="1"/>
    </xf>
    <xf numFmtId="168" fontId="0" fillId="0" borderId="31" xfId="0" applyNumberFormat="1" applyFill="1" applyBorder="1" applyAlignment="1">
      <alignment horizontal="center" vertical="center"/>
    </xf>
    <xf numFmtId="168" fontId="0" fillId="0" borderId="32" xfId="0" applyNumberFormat="1" applyBorder="1" applyAlignment="1">
      <alignment horizontal="center" vertical="center"/>
    </xf>
    <xf numFmtId="0" fontId="0" fillId="0" borderId="27" xfId="0" applyBorder="1" applyAlignment="1">
      <alignment horizontal="center" vertical="center"/>
    </xf>
    <xf numFmtId="0" fontId="29" fillId="5" borderId="31" xfId="0" applyFont="1" applyFill="1" applyBorder="1" applyAlignment="1">
      <alignment horizontal="center" vertical="center" wrapText="1"/>
    </xf>
    <xf numFmtId="167" fontId="15" fillId="5" borderId="31" xfId="3" applyNumberFormat="1" applyFont="1" applyFill="1" applyBorder="1" applyAlignment="1">
      <alignment horizontal="right" vertical="center" wrapText="1"/>
    </xf>
    <xf numFmtId="0" fontId="15" fillId="5" borderId="31" xfId="0" applyFont="1" applyFill="1" applyBorder="1" applyAlignment="1">
      <alignment horizontal="right" vertical="center" wrapText="1"/>
    </xf>
    <xf numFmtId="0" fontId="8" fillId="15" borderId="26" xfId="0" applyFont="1" applyFill="1" applyBorder="1" applyAlignment="1" applyProtection="1">
      <alignment horizontal="center" vertical="center" wrapText="1" readingOrder="2"/>
      <protection hidden="1"/>
    </xf>
    <xf numFmtId="0" fontId="9" fillId="4" borderId="17" xfId="0" applyFont="1" applyFill="1" applyBorder="1" applyAlignment="1" applyProtection="1">
      <alignment vertical="center" wrapText="1" readingOrder="2"/>
      <protection hidden="1"/>
    </xf>
    <xf numFmtId="0" fontId="35" fillId="4" borderId="24" xfId="0" applyFont="1" applyFill="1" applyBorder="1" applyAlignment="1" applyProtection="1">
      <alignment vertical="center" wrapText="1" readingOrder="2"/>
      <protection hidden="1"/>
    </xf>
    <xf numFmtId="0" fontId="9" fillId="4" borderId="24" xfId="0" applyFont="1" applyFill="1" applyBorder="1" applyAlignment="1" applyProtection="1">
      <alignment horizontal="right" vertical="center" wrapText="1" readingOrder="2"/>
      <protection hidden="1"/>
    </xf>
    <xf numFmtId="0" fontId="25" fillId="10" borderId="35" xfId="0" applyFont="1" applyFill="1" applyBorder="1" applyAlignment="1">
      <alignment horizontal="center" vertical="center" wrapText="1" readingOrder="2"/>
    </xf>
    <xf numFmtId="0" fontId="14" fillId="2" borderId="26" xfId="0" applyFont="1" applyFill="1" applyBorder="1" applyAlignment="1">
      <alignment horizontal="center" vertical="center" wrapText="1" readingOrder="2"/>
    </xf>
    <xf numFmtId="0" fontId="14" fillId="2" borderId="17" xfId="0" applyFont="1" applyFill="1" applyBorder="1" applyAlignment="1">
      <alignment horizontal="center" vertical="center" wrapText="1" readingOrder="2"/>
    </xf>
    <xf numFmtId="0" fontId="25" fillId="2" borderId="35" xfId="0" applyFont="1" applyFill="1" applyBorder="1" applyAlignment="1">
      <alignment horizontal="center" vertical="center" wrapText="1" readingOrder="2"/>
    </xf>
    <xf numFmtId="0" fontId="14" fillId="26" borderId="26" xfId="0" applyFont="1" applyFill="1" applyBorder="1" applyAlignment="1">
      <alignment horizontal="center" vertical="center" wrapText="1" readingOrder="2"/>
    </xf>
    <xf numFmtId="0" fontId="14" fillId="26" borderId="17" xfId="0" applyFont="1" applyFill="1" applyBorder="1" applyAlignment="1">
      <alignment horizontal="center" vertical="center" wrapText="1" readingOrder="2"/>
    </xf>
    <xf numFmtId="0" fontId="25" fillId="26" borderId="35" xfId="0" applyFont="1" applyFill="1" applyBorder="1" applyAlignment="1">
      <alignment horizontal="center" vertical="center" wrapText="1" readingOrder="2"/>
    </xf>
    <xf numFmtId="0" fontId="36" fillId="14" borderId="14" xfId="0" applyFont="1" applyFill="1" applyBorder="1" applyAlignment="1" applyProtection="1">
      <alignment horizontal="center" vertical="center" wrapText="1"/>
      <protection locked="0"/>
    </xf>
    <xf numFmtId="0" fontId="25" fillId="10" borderId="29" xfId="0" applyFont="1" applyFill="1" applyBorder="1" applyAlignment="1">
      <alignment horizontal="center" vertical="center" wrapText="1" readingOrder="2"/>
    </xf>
    <xf numFmtId="0" fontId="25" fillId="2" borderId="29" xfId="0" applyFont="1" applyFill="1" applyBorder="1" applyAlignment="1">
      <alignment horizontal="center" vertical="center" wrapText="1" readingOrder="2"/>
    </xf>
    <xf numFmtId="0" fontId="1" fillId="14" borderId="61" xfId="0" applyFont="1" applyFill="1" applyBorder="1" applyAlignment="1" applyProtection="1">
      <alignment horizontal="center" vertical="center" wrapText="1"/>
      <protection locked="0"/>
    </xf>
    <xf numFmtId="0" fontId="1" fillId="14" borderId="73" xfId="0" applyFont="1" applyFill="1" applyBorder="1" applyAlignment="1" applyProtection="1">
      <alignment horizontal="center" vertical="center" wrapText="1"/>
      <protection locked="0"/>
    </xf>
    <xf numFmtId="0" fontId="14" fillId="2" borderId="68" xfId="0" applyFont="1" applyFill="1" applyBorder="1" applyAlignment="1">
      <alignment horizontal="center" vertical="center" wrapText="1" readingOrder="2"/>
    </xf>
    <xf numFmtId="0" fontId="14" fillId="26" borderId="68" xfId="0" applyFont="1" applyFill="1" applyBorder="1" applyAlignment="1">
      <alignment horizontal="center" vertical="center" wrapText="1" readingOrder="2"/>
    </xf>
    <xf numFmtId="168" fontId="21" fillId="3" borderId="31" xfId="0" applyNumberFormat="1" applyFont="1" applyFill="1" applyBorder="1" applyAlignment="1" applyProtection="1">
      <alignment horizontal="center" vertical="center" wrapText="1"/>
      <protection locked="0"/>
    </xf>
    <xf numFmtId="167" fontId="29" fillId="5" borderId="31" xfId="3" applyNumberFormat="1" applyFont="1" applyFill="1" applyBorder="1" applyAlignment="1">
      <alignment horizontal="center" vertical="center" wrapText="1"/>
    </xf>
    <xf numFmtId="0" fontId="0" fillId="0" borderId="0" xfId="0" applyBorder="1" applyAlignment="1">
      <alignment horizontal="center" vertical="center"/>
    </xf>
    <xf numFmtId="0" fontId="33" fillId="0" borderId="0" xfId="0" applyFont="1" applyBorder="1"/>
    <xf numFmtId="0" fontId="31" fillId="25" borderId="31" xfId="0" applyFont="1" applyFill="1" applyBorder="1" applyAlignment="1">
      <alignment horizontal="center" vertical="center" wrapText="1"/>
    </xf>
    <xf numFmtId="0" fontId="31" fillId="25" borderId="32" xfId="0" applyFont="1" applyFill="1" applyBorder="1" applyAlignment="1">
      <alignment horizontal="center" vertical="center" wrapText="1"/>
    </xf>
    <xf numFmtId="0" fontId="29" fillId="5" borderId="20" xfId="0" applyFont="1" applyFill="1" applyBorder="1" applyAlignment="1">
      <alignment vertical="center" wrapText="1"/>
    </xf>
    <xf numFmtId="0" fontId="26" fillId="5" borderId="27" xfId="0" applyFont="1" applyFill="1" applyBorder="1" applyAlignment="1">
      <alignment horizontal="center" vertical="center" wrapText="1"/>
    </xf>
    <xf numFmtId="0" fontId="29" fillId="5" borderId="27" xfId="0" applyFont="1" applyFill="1" applyBorder="1" applyAlignment="1">
      <alignment vertical="center" wrapText="1"/>
    </xf>
    <xf numFmtId="168" fontId="32" fillId="16" borderId="27" xfId="0" applyNumberFormat="1" applyFont="1" applyFill="1" applyBorder="1" applyAlignment="1">
      <alignment horizontal="center" vertical="center"/>
    </xf>
    <xf numFmtId="0" fontId="15" fillId="5" borderId="31" xfId="0" applyFont="1" applyFill="1" applyBorder="1" applyAlignment="1">
      <alignment horizontal="center" vertical="center" wrapText="1"/>
    </xf>
    <xf numFmtId="0" fontId="34" fillId="0" borderId="0" xfId="0" applyFont="1" applyBorder="1"/>
    <xf numFmtId="0" fontId="39" fillId="27" borderId="3" xfId="0" applyFont="1" applyFill="1" applyBorder="1" applyAlignment="1">
      <alignment horizontal="center" vertical="center"/>
    </xf>
    <xf numFmtId="168" fontId="39" fillId="27" borderId="1" xfId="0" applyNumberFormat="1" applyFont="1" applyFill="1" applyBorder="1" applyAlignment="1">
      <alignment horizontal="center" vertical="center"/>
    </xf>
    <xf numFmtId="0" fontId="30" fillId="0" borderId="0" xfId="0" applyFont="1" applyBorder="1" applyAlignment="1">
      <alignment horizontal="center" vertical="center"/>
    </xf>
    <xf numFmtId="167" fontId="29" fillId="5" borderId="30" xfId="3" applyNumberFormat="1" applyFont="1" applyFill="1" applyBorder="1" applyAlignment="1">
      <alignment horizontal="center" vertical="center" wrapText="1"/>
    </xf>
    <xf numFmtId="0" fontId="15" fillId="5" borderId="30" xfId="0" applyFont="1" applyFill="1" applyBorder="1" applyAlignment="1">
      <alignment horizontal="center" vertical="center" wrapText="1"/>
    </xf>
    <xf numFmtId="0" fontId="28" fillId="2" borderId="17" xfId="0" applyFont="1" applyFill="1" applyBorder="1" applyAlignment="1">
      <alignment horizontal="center" vertical="center" wrapText="1" readingOrder="2"/>
    </xf>
    <xf numFmtId="16" fontId="1" fillId="14" borderId="25" xfId="0" applyNumberFormat="1" applyFont="1" applyFill="1" applyBorder="1" applyAlignment="1" applyProtection="1">
      <alignment horizontal="center" vertical="center" wrapText="1"/>
      <protection locked="0"/>
    </xf>
    <xf numFmtId="0" fontId="30" fillId="0" borderId="0" xfId="0" applyFont="1" applyBorder="1" applyAlignment="1">
      <alignment horizontal="center" vertical="center"/>
    </xf>
    <xf numFmtId="0" fontId="28" fillId="2" borderId="68" xfId="0" applyFont="1" applyFill="1" applyBorder="1" applyAlignment="1">
      <alignment horizontal="center" vertical="center" wrapText="1" readingOrder="2"/>
    </xf>
    <xf numFmtId="0" fontId="41" fillId="14" borderId="31" xfId="0" applyFont="1" applyFill="1" applyBorder="1" applyAlignment="1">
      <alignment horizontal="center" vertical="center" wrapText="1"/>
    </xf>
    <xf numFmtId="0" fontId="8" fillId="15" borderId="19" xfId="0" applyFont="1" applyFill="1" applyBorder="1" applyAlignment="1" applyProtection="1">
      <alignment horizontal="center" vertical="center" wrapText="1" readingOrder="2"/>
      <protection hidden="1"/>
    </xf>
    <xf numFmtId="0" fontId="8" fillId="15" borderId="20" xfId="0" applyFont="1" applyFill="1" applyBorder="1" applyAlignment="1" applyProtection="1">
      <alignment horizontal="center" vertical="center" wrapText="1" readingOrder="2"/>
      <protection hidden="1"/>
    </xf>
    <xf numFmtId="0" fontId="44" fillId="5" borderId="41" xfId="0" applyFont="1" applyFill="1" applyBorder="1" applyAlignment="1" applyProtection="1">
      <alignment vertical="center" wrapText="1" readingOrder="2"/>
      <protection hidden="1"/>
    </xf>
    <xf numFmtId="49" fontId="1" fillId="4" borderId="19" xfId="0" applyNumberFormat="1" applyFont="1" applyFill="1" applyBorder="1" applyAlignment="1" applyProtection="1">
      <alignment horizontal="center" vertical="center" readingOrder="2"/>
      <protection hidden="1"/>
    </xf>
    <xf numFmtId="0" fontId="14" fillId="14" borderId="30" xfId="0" applyFont="1" applyFill="1" applyBorder="1" applyAlignment="1">
      <alignment horizontal="center" vertical="center" wrapText="1"/>
    </xf>
    <xf numFmtId="164" fontId="8" fillId="14" borderId="18" xfId="0" applyNumberFormat="1" applyFont="1" applyFill="1" applyBorder="1" applyAlignment="1" applyProtection="1">
      <alignment horizontal="center" vertical="center" wrapText="1" readingOrder="2"/>
      <protection hidden="1"/>
    </xf>
    <xf numFmtId="164" fontId="8" fillId="14" borderId="50" xfId="0" applyNumberFormat="1" applyFont="1" applyFill="1" applyBorder="1" applyAlignment="1" applyProtection="1">
      <alignment horizontal="center" vertical="center" wrapText="1" readingOrder="2"/>
      <protection hidden="1"/>
    </xf>
    <xf numFmtId="0" fontId="8" fillId="14" borderId="60" xfId="0" applyNumberFormat="1" applyFont="1" applyFill="1" applyBorder="1" applyAlignment="1" applyProtection="1">
      <alignment horizontal="center" vertical="center" wrapText="1" readingOrder="2"/>
      <protection locked="0"/>
    </xf>
    <xf numFmtId="49" fontId="1" fillId="4" borderId="43" xfId="0" applyNumberFormat="1" applyFont="1" applyFill="1" applyBorder="1" applyAlignment="1" applyProtection="1">
      <alignment horizontal="center" vertical="center" readingOrder="2"/>
      <protection hidden="1"/>
    </xf>
    <xf numFmtId="0" fontId="3" fillId="5" borderId="75" xfId="0" applyFont="1" applyFill="1" applyBorder="1" applyAlignment="1" applyProtection="1">
      <alignment horizontal="right" vertical="center" wrapText="1" readingOrder="2"/>
      <protection hidden="1"/>
    </xf>
    <xf numFmtId="0" fontId="42" fillId="14" borderId="58" xfId="0" applyFont="1" applyFill="1" applyBorder="1" applyAlignment="1">
      <alignment horizontal="center" vertical="center" wrapText="1"/>
    </xf>
    <xf numFmtId="0" fontId="14" fillId="14" borderId="49" xfId="0" applyFont="1" applyFill="1" applyBorder="1" applyAlignment="1">
      <alignment horizontal="center" vertical="center" wrapText="1"/>
    </xf>
    <xf numFmtId="0" fontId="1" fillId="14" borderId="69" xfId="0" applyFont="1" applyFill="1" applyBorder="1" applyAlignment="1" applyProtection="1">
      <alignment horizontal="center" vertical="center" wrapText="1"/>
      <protection hidden="1"/>
    </xf>
    <xf numFmtId="0" fontId="1" fillId="14" borderId="18" xfId="0" applyFont="1" applyFill="1" applyBorder="1" applyAlignment="1" applyProtection="1">
      <alignment horizontal="center" vertical="center" wrapText="1"/>
      <protection hidden="1"/>
    </xf>
    <xf numFmtId="0" fontId="1" fillId="14" borderId="16" xfId="0" applyFont="1" applyFill="1" applyBorder="1" applyAlignment="1" applyProtection="1">
      <alignment horizontal="center" vertical="center" wrapText="1"/>
      <protection hidden="1"/>
    </xf>
    <xf numFmtId="0" fontId="7" fillId="21" borderId="48" xfId="0" applyFont="1" applyFill="1" applyBorder="1" applyAlignment="1" applyProtection="1">
      <alignment horizontal="center" vertical="center" wrapText="1" readingOrder="2"/>
      <protection hidden="1"/>
    </xf>
    <xf numFmtId="0" fontId="7" fillId="21" borderId="9" xfId="0" applyFont="1" applyFill="1" applyBorder="1" applyAlignment="1" applyProtection="1">
      <alignment horizontal="center" vertical="center" wrapText="1" readingOrder="2"/>
      <protection hidden="1"/>
    </xf>
    <xf numFmtId="0" fontId="7" fillId="24" borderId="46" xfId="0" applyFont="1" applyFill="1" applyBorder="1" applyAlignment="1" applyProtection="1">
      <alignment horizontal="center" vertical="center" wrapText="1" readingOrder="2"/>
      <protection hidden="1"/>
    </xf>
    <xf numFmtId="0" fontId="7" fillId="24" borderId="37" xfId="0" applyFont="1" applyFill="1" applyBorder="1" applyAlignment="1" applyProtection="1">
      <alignment horizontal="center" vertical="center" wrapText="1" readingOrder="2"/>
      <protection hidden="1"/>
    </xf>
    <xf numFmtId="0" fontId="7" fillId="24" borderId="47" xfId="0" applyFont="1" applyFill="1" applyBorder="1" applyAlignment="1" applyProtection="1">
      <alignment horizontal="center" vertical="center" wrapText="1" readingOrder="2"/>
      <protection hidden="1"/>
    </xf>
    <xf numFmtId="2" fontId="10" fillId="24" borderId="8" xfId="0" applyNumberFormat="1" applyFont="1" applyFill="1" applyBorder="1" applyAlignment="1" applyProtection="1">
      <alignment horizontal="center" vertical="center" wrapText="1" readingOrder="2"/>
      <protection locked="0"/>
    </xf>
    <xf numFmtId="2" fontId="10" fillId="24" borderId="54" xfId="0" applyNumberFormat="1" applyFont="1" applyFill="1" applyBorder="1" applyAlignment="1" applyProtection="1">
      <alignment horizontal="center" vertical="center" wrapText="1" readingOrder="2"/>
      <protection locked="0"/>
    </xf>
    <xf numFmtId="2" fontId="10" fillId="24" borderId="55" xfId="0" applyNumberFormat="1" applyFont="1" applyFill="1" applyBorder="1" applyAlignment="1" applyProtection="1">
      <alignment horizontal="center" vertical="center" wrapText="1" readingOrder="2"/>
      <protection locked="0"/>
    </xf>
    <xf numFmtId="0" fontId="12" fillId="17" borderId="8" xfId="0" applyFont="1" applyFill="1" applyBorder="1" applyAlignment="1">
      <alignment horizontal="center" vertical="center"/>
    </xf>
    <xf numFmtId="0" fontId="12" fillId="17" borderId="54" xfId="0" applyFont="1" applyFill="1" applyBorder="1" applyAlignment="1">
      <alignment horizontal="center" vertical="center"/>
    </xf>
    <xf numFmtId="0" fontId="12" fillId="17" borderId="55" xfId="0" applyFont="1" applyFill="1" applyBorder="1" applyAlignment="1">
      <alignment horizontal="center" vertical="center"/>
    </xf>
    <xf numFmtId="0" fontId="19" fillId="17" borderId="8" xfId="0" applyFont="1" applyFill="1" applyBorder="1" applyAlignment="1">
      <alignment horizontal="center" vertical="center"/>
    </xf>
    <xf numFmtId="0" fontId="19" fillId="17" borderId="54" xfId="0" applyFont="1" applyFill="1" applyBorder="1" applyAlignment="1">
      <alignment horizontal="center" vertical="center"/>
    </xf>
    <xf numFmtId="0" fontId="19" fillId="17" borderId="55" xfId="0" applyFont="1" applyFill="1" applyBorder="1" applyAlignment="1">
      <alignment horizontal="center" vertical="center"/>
    </xf>
    <xf numFmtId="0" fontId="9" fillId="16" borderId="31" xfId="0" applyFont="1" applyFill="1" applyBorder="1" applyAlignment="1" applyProtection="1">
      <alignment horizontal="center" vertical="center" wrapText="1" readingOrder="2"/>
      <protection hidden="1"/>
    </xf>
    <xf numFmtId="0" fontId="9" fillId="16" borderId="32" xfId="0" applyFont="1" applyFill="1" applyBorder="1" applyAlignment="1" applyProtection="1">
      <alignment horizontal="center" vertical="center" wrapText="1" readingOrder="2"/>
      <protection hidden="1"/>
    </xf>
    <xf numFmtId="2" fontId="8" fillId="8" borderId="10" xfId="0" applyNumberFormat="1" applyFont="1" applyFill="1" applyBorder="1" applyAlignment="1" applyProtection="1">
      <alignment horizontal="center" vertical="center" wrapText="1" readingOrder="2"/>
      <protection locked="0"/>
    </xf>
    <xf numFmtId="2" fontId="8" fillId="8" borderId="48" xfId="0" applyNumberFormat="1" applyFont="1" applyFill="1" applyBorder="1" applyAlignment="1" applyProtection="1">
      <alignment horizontal="center" vertical="center" wrapText="1" readingOrder="2"/>
      <protection locked="0"/>
    </xf>
    <xf numFmtId="2" fontId="8" fillId="8" borderId="9" xfId="0" applyNumberFormat="1" applyFont="1" applyFill="1" applyBorder="1" applyAlignment="1" applyProtection="1">
      <alignment horizontal="center" vertical="center" wrapText="1" readingOrder="2"/>
      <protection locked="0"/>
    </xf>
    <xf numFmtId="0" fontId="8" fillId="16" borderId="15" xfId="0" applyFont="1" applyFill="1" applyBorder="1" applyAlignment="1" applyProtection="1">
      <alignment horizontal="center" vertical="center" wrapText="1" readingOrder="2"/>
      <protection hidden="1"/>
    </xf>
    <xf numFmtId="0" fontId="8" fillId="16" borderId="44" xfId="0" applyFont="1" applyFill="1" applyBorder="1" applyAlignment="1" applyProtection="1">
      <alignment horizontal="center" vertical="center" wrapText="1" readingOrder="2"/>
      <protection hidden="1"/>
    </xf>
    <xf numFmtId="0" fontId="8" fillId="16" borderId="51" xfId="0" applyFont="1" applyFill="1" applyBorder="1" applyAlignment="1" applyProtection="1">
      <alignment horizontal="center" vertical="center" wrapText="1" readingOrder="2"/>
      <protection hidden="1"/>
    </xf>
    <xf numFmtId="166" fontId="8" fillId="8" borderId="10" xfId="0" applyNumberFormat="1" applyFont="1" applyFill="1" applyBorder="1" applyAlignment="1" applyProtection="1">
      <alignment horizontal="center" vertical="center" wrapText="1" readingOrder="2"/>
      <protection locked="0"/>
    </xf>
    <xf numFmtId="166" fontId="8" fillId="8" borderId="48" xfId="0" applyNumberFormat="1" applyFont="1" applyFill="1" applyBorder="1" applyAlignment="1" applyProtection="1">
      <alignment horizontal="center" vertical="center" wrapText="1" readingOrder="2"/>
      <protection locked="0"/>
    </xf>
    <xf numFmtId="166" fontId="8" fillId="8" borderId="9" xfId="0" applyNumberFormat="1" applyFont="1" applyFill="1" applyBorder="1" applyAlignment="1" applyProtection="1">
      <alignment horizontal="center" vertical="center" wrapText="1" readingOrder="2"/>
      <protection locked="0"/>
    </xf>
    <xf numFmtId="0" fontId="49" fillId="11" borderId="31" xfId="0" applyFont="1" applyFill="1" applyBorder="1" applyAlignment="1" applyProtection="1">
      <alignment horizontal="center" vertical="center" wrapText="1" readingOrder="2"/>
      <protection hidden="1"/>
    </xf>
    <xf numFmtId="0" fontId="9" fillId="11" borderId="32" xfId="0" applyFont="1" applyFill="1" applyBorder="1" applyAlignment="1" applyProtection="1">
      <alignment horizontal="center" vertical="center" wrapText="1" readingOrder="2"/>
      <protection hidden="1"/>
    </xf>
    <xf numFmtId="0" fontId="9" fillId="11" borderId="24" xfId="0" applyFont="1" applyFill="1" applyBorder="1" applyAlignment="1" applyProtection="1">
      <alignment horizontal="right" vertical="center" wrapText="1" readingOrder="2"/>
      <protection hidden="1"/>
    </xf>
    <xf numFmtId="0" fontId="9" fillId="11" borderId="29" xfId="0" applyFont="1" applyFill="1" applyBorder="1" applyAlignment="1" applyProtection="1">
      <alignment horizontal="right" vertical="center" wrapText="1" readingOrder="2"/>
      <protection hidden="1"/>
    </xf>
    <xf numFmtId="0" fontId="9" fillId="11" borderId="31" xfId="0" applyFont="1" applyFill="1" applyBorder="1" applyAlignment="1" applyProtection="1">
      <alignment horizontal="right" vertical="center" wrapText="1" readingOrder="2"/>
      <protection hidden="1"/>
    </xf>
    <xf numFmtId="0" fontId="9" fillId="11" borderId="32" xfId="0" applyFont="1" applyFill="1" applyBorder="1" applyAlignment="1" applyProtection="1">
      <alignment horizontal="right" vertical="center" wrapText="1" readingOrder="2"/>
      <protection hidden="1"/>
    </xf>
    <xf numFmtId="0" fontId="9" fillId="11" borderId="31" xfId="0" applyFont="1" applyFill="1" applyBorder="1" applyAlignment="1" applyProtection="1">
      <alignment horizontal="center" vertical="top" wrapText="1" readingOrder="2"/>
      <protection hidden="1"/>
    </xf>
    <xf numFmtId="0" fontId="9" fillId="11" borderId="32" xfId="0" applyFont="1" applyFill="1" applyBorder="1" applyAlignment="1" applyProtection="1">
      <alignment horizontal="center" vertical="top" wrapText="1" readingOrder="2"/>
      <protection hidden="1"/>
    </xf>
    <xf numFmtId="1" fontId="8" fillId="8" borderId="10" xfId="0" applyNumberFormat="1" applyFont="1" applyFill="1" applyBorder="1" applyAlignment="1" applyProtection="1">
      <alignment horizontal="center" vertical="center" wrapText="1" readingOrder="2"/>
      <protection locked="0"/>
    </xf>
    <xf numFmtId="1" fontId="8" fillId="8" borderId="48" xfId="0" applyNumberFormat="1" applyFont="1" applyFill="1" applyBorder="1" applyAlignment="1" applyProtection="1">
      <alignment horizontal="center" vertical="center" wrapText="1" readingOrder="2"/>
      <protection locked="0"/>
    </xf>
    <xf numFmtId="1" fontId="8" fillId="8" borderId="9" xfId="0" applyNumberFormat="1" applyFont="1" applyFill="1" applyBorder="1" applyAlignment="1" applyProtection="1">
      <alignment horizontal="center" vertical="center" wrapText="1" readingOrder="2"/>
      <protection locked="0"/>
    </xf>
    <xf numFmtId="0" fontId="8" fillId="9" borderId="25" xfId="0" applyFont="1" applyFill="1" applyBorder="1" applyAlignment="1" applyProtection="1">
      <alignment horizontal="center" vertical="center" wrapText="1" readingOrder="2"/>
      <protection hidden="1"/>
    </xf>
    <xf numFmtId="0" fontId="8" fillId="9" borderId="24" xfId="0" applyFont="1" applyFill="1" applyBorder="1" applyAlignment="1" applyProtection="1">
      <alignment horizontal="center" vertical="center" wrapText="1" readingOrder="2"/>
      <protection hidden="1"/>
    </xf>
    <xf numFmtId="0" fontId="8" fillId="9" borderId="29" xfId="0" applyFont="1" applyFill="1" applyBorder="1" applyAlignment="1" applyProtection="1">
      <alignment horizontal="center" vertical="center" wrapText="1" readingOrder="2"/>
      <protection hidden="1"/>
    </xf>
    <xf numFmtId="0" fontId="8" fillId="9" borderId="20" xfId="0" applyNumberFormat="1" applyFont="1" applyFill="1" applyBorder="1" applyAlignment="1" applyProtection="1">
      <alignment horizontal="center" vertical="center" wrapText="1" readingOrder="2"/>
      <protection hidden="1"/>
    </xf>
    <xf numFmtId="0" fontId="8" fillId="9" borderId="27" xfId="0" applyNumberFormat="1" applyFont="1" applyFill="1" applyBorder="1" applyAlignment="1" applyProtection="1">
      <alignment horizontal="center" vertical="center" wrapText="1" readingOrder="2"/>
      <protection hidden="1"/>
    </xf>
    <xf numFmtId="0" fontId="8" fillId="9" borderId="23" xfId="0" applyNumberFormat="1" applyFont="1" applyFill="1" applyBorder="1" applyAlignment="1" applyProtection="1">
      <alignment horizontal="center" vertical="center" wrapText="1" readingOrder="2"/>
      <protection hidden="1"/>
    </xf>
    <xf numFmtId="0" fontId="8" fillId="9" borderId="61" xfId="0" applyFont="1" applyFill="1" applyBorder="1" applyAlignment="1" applyProtection="1">
      <alignment horizontal="center" vertical="center" wrapText="1" readingOrder="2"/>
      <protection hidden="1"/>
    </xf>
    <xf numFmtId="0" fontId="8" fillId="9" borderId="19" xfId="0" applyFont="1" applyFill="1" applyBorder="1" applyAlignment="1" applyProtection="1">
      <alignment horizontal="center" vertical="center" wrapText="1" readingOrder="2"/>
      <protection hidden="1"/>
    </xf>
    <xf numFmtId="0" fontId="8" fillId="9" borderId="45" xfId="0" applyFont="1" applyFill="1" applyBorder="1" applyAlignment="1" applyProtection="1">
      <alignment horizontal="center" vertical="center" wrapText="1" readingOrder="2"/>
      <protection hidden="1"/>
    </xf>
    <xf numFmtId="0" fontId="8" fillId="9" borderId="40" xfId="0" applyFont="1" applyFill="1" applyBorder="1" applyAlignment="1" applyProtection="1">
      <alignment horizontal="center" vertical="center" wrapText="1" readingOrder="2"/>
      <protection hidden="1"/>
    </xf>
    <xf numFmtId="0" fontId="8" fillId="9" borderId="56" xfId="0" applyFont="1" applyFill="1" applyBorder="1" applyAlignment="1" applyProtection="1">
      <alignment horizontal="center" vertical="center" wrapText="1" readingOrder="2"/>
      <protection hidden="1"/>
    </xf>
    <xf numFmtId="0" fontId="8" fillId="16" borderId="43" xfId="0" applyFont="1" applyFill="1" applyBorder="1" applyAlignment="1" applyProtection="1">
      <alignment horizontal="center" vertical="center" wrapText="1" readingOrder="2"/>
      <protection hidden="1"/>
    </xf>
    <xf numFmtId="0" fontId="8" fillId="16" borderId="0" xfId="0" applyFont="1" applyFill="1" applyBorder="1" applyAlignment="1" applyProtection="1">
      <alignment horizontal="center" vertical="center" wrapText="1" readingOrder="2"/>
      <protection hidden="1"/>
    </xf>
    <xf numFmtId="0" fontId="8" fillId="16" borderId="39" xfId="0" applyFont="1" applyFill="1" applyBorder="1" applyAlignment="1" applyProtection="1">
      <alignment horizontal="center" vertical="center" wrapText="1" readingOrder="2"/>
      <protection hidden="1"/>
    </xf>
    <xf numFmtId="0" fontId="8" fillId="21" borderId="27" xfId="0" applyFont="1" applyFill="1" applyBorder="1" applyAlignment="1" applyProtection="1">
      <alignment horizontal="center" vertical="center" wrapText="1" readingOrder="2"/>
      <protection hidden="1"/>
    </xf>
    <xf numFmtId="0" fontId="8" fillId="21" borderId="23" xfId="0" applyFont="1" applyFill="1" applyBorder="1" applyAlignment="1" applyProtection="1">
      <alignment horizontal="center" vertical="center" wrapText="1" readingOrder="2"/>
      <protection hidden="1"/>
    </xf>
    <xf numFmtId="0" fontId="9" fillId="11" borderId="24" xfId="0" applyFont="1" applyFill="1" applyBorder="1" applyAlignment="1" applyProtection="1">
      <alignment horizontal="center" vertical="center" wrapText="1" readingOrder="2"/>
      <protection hidden="1"/>
    </xf>
    <xf numFmtId="0" fontId="9" fillId="11" borderId="29" xfId="0" applyFont="1" applyFill="1" applyBorder="1" applyAlignment="1" applyProtection="1">
      <alignment horizontal="center" vertical="center" wrapText="1" readingOrder="2"/>
      <protection hidden="1"/>
    </xf>
    <xf numFmtId="0" fontId="1" fillId="24" borderId="69" xfId="0" applyFont="1" applyFill="1" applyBorder="1" applyAlignment="1" applyProtection="1">
      <alignment horizontal="center" vertical="center" wrapText="1"/>
      <protection locked="0"/>
    </xf>
    <xf numFmtId="0" fontId="1" fillId="24" borderId="71" xfId="0" applyFont="1" applyFill="1" applyBorder="1" applyAlignment="1" applyProtection="1">
      <alignment horizontal="center" vertical="center" wrapText="1"/>
      <protection locked="0"/>
    </xf>
    <xf numFmtId="0" fontId="1" fillId="24" borderId="74" xfId="0" applyFont="1" applyFill="1" applyBorder="1" applyAlignment="1" applyProtection="1">
      <alignment horizontal="center" vertical="center" wrapText="1"/>
      <protection locked="0"/>
    </xf>
    <xf numFmtId="0" fontId="1" fillId="24" borderId="72" xfId="0" applyFont="1" applyFill="1" applyBorder="1" applyAlignment="1" applyProtection="1">
      <alignment horizontal="center" vertical="center" wrapText="1"/>
      <protection locked="0"/>
    </xf>
    <xf numFmtId="0" fontId="1" fillId="24" borderId="15" xfId="0" applyFont="1" applyFill="1" applyBorder="1" applyAlignment="1" applyProtection="1">
      <alignment horizontal="center" vertical="center" wrapText="1"/>
      <protection locked="0"/>
    </xf>
    <xf numFmtId="0" fontId="1" fillId="24" borderId="44" xfId="0" applyFont="1" applyFill="1" applyBorder="1" applyAlignment="1" applyProtection="1">
      <alignment horizontal="center" vertical="center" wrapText="1"/>
      <protection locked="0"/>
    </xf>
    <xf numFmtId="0" fontId="1" fillId="24" borderId="51" xfId="0" applyFont="1" applyFill="1" applyBorder="1" applyAlignment="1" applyProtection="1">
      <alignment horizontal="center" vertical="center" wrapText="1"/>
      <protection locked="0"/>
    </xf>
    <xf numFmtId="0" fontId="1" fillId="24" borderId="25" xfId="0" applyFont="1" applyFill="1" applyBorder="1" applyAlignment="1" applyProtection="1">
      <alignment horizontal="center" vertical="center" wrapText="1"/>
      <protection locked="0"/>
    </xf>
    <xf numFmtId="0" fontId="1" fillId="24" borderId="24" xfId="0" applyFont="1" applyFill="1" applyBorder="1" applyAlignment="1" applyProtection="1">
      <alignment horizontal="center" vertical="center" wrapText="1"/>
      <protection locked="0"/>
    </xf>
    <xf numFmtId="0" fontId="1" fillId="24" borderId="61" xfId="0" applyFont="1" applyFill="1" applyBorder="1" applyAlignment="1" applyProtection="1">
      <alignment horizontal="center" vertical="center" wrapText="1"/>
      <protection locked="0"/>
    </xf>
    <xf numFmtId="0" fontId="1" fillId="24" borderId="29" xfId="0" applyFont="1" applyFill="1" applyBorder="1" applyAlignment="1" applyProtection="1">
      <alignment horizontal="center" vertical="center" wrapText="1"/>
      <protection locked="0"/>
    </xf>
    <xf numFmtId="0" fontId="8" fillId="15" borderId="69" xfId="0" applyFont="1" applyFill="1" applyBorder="1" applyAlignment="1" applyProtection="1">
      <alignment horizontal="center" vertical="center" wrapText="1" readingOrder="2"/>
      <protection hidden="1"/>
    </xf>
    <xf numFmtId="0" fontId="8" fillId="15" borderId="18" xfId="0" applyFont="1" applyFill="1" applyBorder="1" applyAlignment="1" applyProtection="1">
      <alignment horizontal="center" vertical="center" wrapText="1" readingOrder="2"/>
      <protection hidden="1"/>
    </xf>
    <xf numFmtId="0" fontId="20" fillId="20" borderId="10" xfId="0" applyFont="1" applyFill="1" applyBorder="1" applyAlignment="1">
      <alignment horizontal="center" vertical="center" wrapText="1"/>
    </xf>
    <xf numFmtId="0" fontId="20" fillId="20" borderId="48" xfId="0" applyFont="1" applyFill="1" applyBorder="1" applyAlignment="1">
      <alignment horizontal="center" vertical="center" wrapText="1"/>
    </xf>
    <xf numFmtId="0" fontId="26" fillId="19" borderId="15" xfId="0" applyFont="1" applyFill="1" applyBorder="1" applyAlignment="1">
      <alignment horizontal="center" vertical="center" wrapText="1"/>
    </xf>
    <xf numFmtId="0" fontId="26" fillId="19" borderId="51" xfId="0" applyFont="1" applyFill="1" applyBorder="1" applyAlignment="1">
      <alignment horizontal="center" vertical="center" wrapText="1"/>
    </xf>
    <xf numFmtId="0" fontId="26" fillId="19" borderId="43" xfId="0" applyFont="1" applyFill="1" applyBorder="1" applyAlignment="1">
      <alignment horizontal="center" vertical="center" wrapText="1"/>
    </xf>
    <xf numFmtId="0" fontId="26" fillId="19" borderId="39" xfId="0" applyFont="1" applyFill="1" applyBorder="1" applyAlignment="1">
      <alignment horizontal="center" vertical="center" wrapText="1"/>
    </xf>
    <xf numFmtId="0" fontId="15" fillId="19" borderId="3" xfId="0" applyFont="1" applyFill="1" applyBorder="1" applyAlignment="1">
      <alignment horizontal="center" vertical="center" wrapText="1"/>
    </xf>
    <xf numFmtId="0" fontId="15" fillId="19" borderId="2" xfId="0" applyFont="1" applyFill="1" applyBorder="1" applyAlignment="1">
      <alignment horizontal="center" vertical="center" wrapText="1"/>
    </xf>
    <xf numFmtId="0" fontId="15" fillId="19" borderId="1" xfId="0" applyFont="1" applyFill="1" applyBorder="1" applyAlignment="1">
      <alignment horizontal="center" vertical="center" wrapText="1"/>
    </xf>
    <xf numFmtId="0" fontId="15" fillId="0" borderId="10" xfId="0" applyFont="1" applyBorder="1" applyAlignment="1">
      <alignment horizontal="center"/>
    </xf>
    <xf numFmtId="0" fontId="15" fillId="0" borderId="9" xfId="0" applyFont="1" applyBorder="1" applyAlignment="1">
      <alignment horizontal="center"/>
    </xf>
    <xf numFmtId="0" fontId="21" fillId="4" borderId="15" xfId="0" applyFont="1" applyFill="1" applyBorder="1" applyAlignment="1">
      <alignment horizontal="center" vertical="center" wrapText="1"/>
    </xf>
    <xf numFmtId="0" fontId="21" fillId="4" borderId="51" xfId="0" applyFont="1" applyFill="1" applyBorder="1" applyAlignment="1">
      <alignment horizontal="center" vertical="center" wrapText="1"/>
    </xf>
    <xf numFmtId="0" fontId="21" fillId="4" borderId="11" xfId="0" applyFont="1" applyFill="1" applyBorder="1" applyAlignment="1">
      <alignment horizontal="center" vertical="center" wrapText="1"/>
    </xf>
    <xf numFmtId="0" fontId="21" fillId="4" borderId="65" xfId="0" applyFont="1" applyFill="1" applyBorder="1" applyAlignment="1">
      <alignment horizontal="center" vertical="center" wrapText="1"/>
    </xf>
    <xf numFmtId="0" fontId="15" fillId="9" borderId="3" xfId="0" applyFont="1" applyFill="1" applyBorder="1" applyAlignment="1" applyProtection="1">
      <alignment horizontal="center" vertical="center" wrapText="1"/>
      <protection hidden="1"/>
    </xf>
    <xf numFmtId="0" fontId="15" fillId="9" borderId="1" xfId="0" applyFont="1" applyFill="1" applyBorder="1" applyAlignment="1" applyProtection="1">
      <alignment horizontal="center" vertical="center" wrapText="1"/>
      <protection hidden="1"/>
    </xf>
    <xf numFmtId="0" fontId="15" fillId="18" borderId="10" xfId="0" applyFont="1" applyFill="1" applyBorder="1" applyAlignment="1" applyProtection="1">
      <alignment horizontal="center" vertical="center" readingOrder="2"/>
      <protection hidden="1"/>
    </xf>
    <xf numFmtId="0" fontId="15" fillId="18" borderId="9" xfId="0" applyFont="1" applyFill="1" applyBorder="1" applyAlignment="1" applyProtection="1">
      <alignment horizontal="center" vertical="center" readingOrder="2"/>
      <protection hidden="1"/>
    </xf>
    <xf numFmtId="0" fontId="15" fillId="18" borderId="10" xfId="0" applyFont="1" applyFill="1" applyBorder="1" applyAlignment="1" applyProtection="1">
      <alignment horizontal="center" vertical="center" wrapText="1" readingOrder="2"/>
      <protection hidden="1"/>
    </xf>
    <xf numFmtId="0" fontId="15" fillId="18" borderId="9" xfId="0" applyFont="1" applyFill="1" applyBorder="1" applyAlignment="1" applyProtection="1">
      <alignment horizontal="center" vertical="center" wrapText="1" readingOrder="2"/>
      <protection hidden="1"/>
    </xf>
    <xf numFmtId="0" fontId="26" fillId="18" borderId="15" xfId="0" applyFont="1" applyFill="1" applyBorder="1" applyAlignment="1" applyProtection="1">
      <alignment horizontal="center" vertical="center" wrapText="1" readingOrder="2"/>
      <protection hidden="1"/>
    </xf>
    <xf numFmtId="0" fontId="26" fillId="18" borderId="51" xfId="0" applyFont="1" applyFill="1" applyBorder="1" applyAlignment="1" applyProtection="1">
      <alignment horizontal="center" vertical="center" wrapText="1" readingOrder="2"/>
      <protection hidden="1"/>
    </xf>
    <xf numFmtId="0" fontId="21" fillId="4" borderId="62" xfId="0" applyFont="1" applyFill="1" applyBorder="1" applyAlignment="1">
      <alignment horizontal="center" vertical="center" wrapText="1"/>
    </xf>
    <xf numFmtId="0" fontId="21" fillId="4" borderId="66" xfId="0" applyFont="1" applyFill="1" applyBorder="1" applyAlignment="1">
      <alignment horizontal="center" vertical="center" wrapText="1"/>
    </xf>
    <xf numFmtId="0" fontId="15" fillId="24" borderId="46" xfId="0" applyFont="1" applyFill="1" applyBorder="1" applyAlignment="1">
      <alignment horizontal="center"/>
    </xf>
    <xf numFmtId="0" fontId="15" fillId="24" borderId="47" xfId="0" applyFont="1" applyFill="1" applyBorder="1" applyAlignment="1">
      <alignment horizontal="center"/>
    </xf>
    <xf numFmtId="0" fontId="15" fillId="18" borderId="10" xfId="0" applyFont="1" applyFill="1" applyBorder="1" applyAlignment="1">
      <alignment horizontal="center" vertical="center" wrapText="1"/>
    </xf>
    <xf numFmtId="0" fontId="15" fillId="18" borderId="9" xfId="0" applyFont="1" applyFill="1" applyBorder="1" applyAlignment="1">
      <alignment horizontal="center" vertical="center" wrapText="1"/>
    </xf>
    <xf numFmtId="0" fontId="15" fillId="18" borderId="15" xfId="0" applyFont="1" applyFill="1" applyBorder="1" applyAlignment="1">
      <alignment horizontal="center" vertical="center" wrapText="1"/>
    </xf>
    <xf numFmtId="0" fontId="15" fillId="18" borderId="51" xfId="0" applyFont="1" applyFill="1" applyBorder="1" applyAlignment="1">
      <alignment horizontal="center" vertical="center" wrapText="1"/>
    </xf>
    <xf numFmtId="0" fontId="15" fillId="19" borderId="31" xfId="0" applyFont="1" applyFill="1" applyBorder="1" applyAlignment="1">
      <alignment horizontal="center" vertical="center" wrapText="1"/>
    </xf>
    <xf numFmtId="0" fontId="15" fillId="19" borderId="49" xfId="0" applyFont="1" applyFill="1" applyBorder="1" applyAlignment="1">
      <alignment horizontal="center" vertical="center" wrapText="1"/>
    </xf>
    <xf numFmtId="0" fontId="21" fillId="4" borderId="62" xfId="0" applyFont="1" applyFill="1" applyBorder="1" applyAlignment="1">
      <alignment horizontal="center"/>
    </xf>
    <xf numFmtId="0" fontId="21" fillId="4" borderId="66" xfId="0" applyFont="1" applyFill="1" applyBorder="1" applyAlignment="1">
      <alignment horizontal="center"/>
    </xf>
    <xf numFmtId="0" fontId="30" fillId="0" borderId="0" xfId="0" applyFont="1" applyBorder="1" applyAlignment="1">
      <alignment horizontal="center" vertical="center"/>
    </xf>
    <xf numFmtId="0" fontId="30" fillId="0" borderId="24" xfId="0" applyFont="1" applyBorder="1" applyAlignment="1">
      <alignment horizontal="center" vertical="center"/>
    </xf>
    <xf numFmtId="0" fontId="30" fillId="0" borderId="29" xfId="0" applyFont="1" applyBorder="1" applyAlignment="1">
      <alignment horizontal="center" vertical="center"/>
    </xf>
    <xf numFmtId="0" fontId="29" fillId="5" borderId="25" xfId="0" applyFont="1" applyFill="1" applyBorder="1" applyAlignment="1">
      <alignment horizontal="center" vertical="center" wrapText="1"/>
    </xf>
    <xf numFmtId="0" fontId="29" fillId="5" borderId="24" xfId="0" applyFont="1" applyFill="1" applyBorder="1" applyAlignment="1">
      <alignment horizontal="center" vertical="center" wrapText="1"/>
    </xf>
    <xf numFmtId="0" fontId="26" fillId="5" borderId="15" xfId="0" applyFont="1" applyFill="1" applyBorder="1" applyAlignment="1">
      <alignment horizontal="center" vertical="center" wrapText="1"/>
    </xf>
    <xf numFmtId="0" fontId="26" fillId="5" borderId="44" xfId="0" applyFont="1" applyFill="1" applyBorder="1" applyAlignment="1">
      <alignment horizontal="center" vertical="center" wrapText="1"/>
    </xf>
    <xf numFmtId="0" fontId="26" fillId="5" borderId="51" xfId="0" applyFont="1" applyFill="1" applyBorder="1" applyAlignment="1">
      <alignment horizontal="center" vertical="center" wrapText="1"/>
    </xf>
    <xf numFmtId="0" fontId="26" fillId="5" borderId="46" xfId="0" applyFont="1" applyFill="1" applyBorder="1" applyAlignment="1">
      <alignment horizontal="center" vertical="center" wrapText="1"/>
    </xf>
    <xf numFmtId="0" fontId="26" fillId="5" borderId="37" xfId="0" applyFont="1" applyFill="1" applyBorder="1" applyAlignment="1">
      <alignment horizontal="center" vertical="center" wrapText="1"/>
    </xf>
    <xf numFmtId="0" fontId="26" fillId="5" borderId="47" xfId="0" applyFont="1" applyFill="1" applyBorder="1" applyAlignment="1">
      <alignment horizontal="center" vertical="center" wrapText="1"/>
    </xf>
    <xf numFmtId="0" fontId="15" fillId="13" borderId="3" xfId="0" applyFont="1" applyFill="1" applyBorder="1" applyAlignment="1" applyProtection="1">
      <alignment horizontal="center" vertical="center"/>
    </xf>
    <xf numFmtId="0" fontId="15" fillId="13" borderId="6" xfId="0" applyFont="1" applyFill="1" applyBorder="1" applyAlignment="1" applyProtection="1">
      <alignment horizontal="center" vertical="center"/>
    </xf>
    <xf numFmtId="0" fontId="15" fillId="13" borderId="52" xfId="0" applyFont="1" applyFill="1" applyBorder="1" applyAlignment="1" applyProtection="1">
      <alignment horizontal="center"/>
    </xf>
    <xf numFmtId="0" fontId="15" fillId="13" borderId="21" xfId="0" applyFont="1" applyFill="1" applyBorder="1" applyAlignment="1" applyProtection="1">
      <alignment horizontal="center"/>
    </xf>
    <xf numFmtId="0" fontId="15" fillId="10" borderId="12" xfId="0" applyFont="1" applyFill="1" applyBorder="1" applyAlignment="1" applyProtection="1">
      <alignment horizontal="center" vertical="center"/>
    </xf>
    <xf numFmtId="0" fontId="15" fillId="10" borderId="34" xfId="0" applyFont="1" applyFill="1" applyBorder="1" applyAlignment="1" applyProtection="1">
      <alignment horizontal="center" vertical="center"/>
    </xf>
    <xf numFmtId="0" fontId="14" fillId="2" borderId="36" xfId="0" applyFont="1" applyFill="1" applyBorder="1" applyAlignment="1">
      <alignment horizontal="center" vertical="center" wrapText="1" readingOrder="2"/>
    </xf>
    <xf numFmtId="0" fontId="8" fillId="15" borderId="31" xfId="0" applyFont="1" applyFill="1" applyBorder="1" applyAlignment="1" applyProtection="1">
      <alignment horizontal="center" vertical="center" wrapText="1" readingOrder="2"/>
      <protection hidden="1"/>
    </xf>
    <xf numFmtId="0" fontId="8" fillId="15" borderId="49" xfId="0" applyFont="1" applyFill="1" applyBorder="1" applyAlignment="1" applyProtection="1">
      <alignment horizontal="center" vertical="center" wrapText="1" readingOrder="2"/>
      <protection hidden="1"/>
    </xf>
    <xf numFmtId="0" fontId="0" fillId="0" borderId="17" xfId="0" applyBorder="1" applyAlignment="1">
      <alignment horizontal="center" vertical="center" wrapText="1" readingOrder="2"/>
    </xf>
    <xf numFmtId="0" fontId="9" fillId="4" borderId="50" xfId="0" applyFont="1" applyFill="1" applyBorder="1" applyAlignment="1" applyProtection="1">
      <alignment vertical="center" wrapText="1" readingOrder="2"/>
      <protection hidden="1"/>
    </xf>
    <xf numFmtId="0" fontId="8" fillId="16" borderId="31" xfId="0" applyFont="1" applyFill="1" applyBorder="1" applyAlignment="1" applyProtection="1">
      <alignment horizontal="center" vertical="center" wrapText="1" readingOrder="2"/>
      <protection hidden="1"/>
    </xf>
    <xf numFmtId="0" fontId="25" fillId="10" borderId="31" xfId="0" applyFont="1" applyFill="1" applyBorder="1" applyAlignment="1">
      <alignment horizontal="center" vertical="center" wrapText="1" readingOrder="2"/>
    </xf>
    <xf numFmtId="0" fontId="38" fillId="10" borderId="31" xfId="0" applyFont="1" applyFill="1" applyBorder="1" applyAlignment="1">
      <alignment horizontal="center" vertical="center" wrapText="1" readingOrder="2"/>
    </xf>
    <xf numFmtId="0" fontId="0" fillId="0" borderId="31" xfId="0" applyBorder="1"/>
    <xf numFmtId="0" fontId="1" fillId="24" borderId="31" xfId="0" applyFont="1" applyFill="1" applyBorder="1" applyAlignment="1" applyProtection="1">
      <alignment horizontal="center" vertical="center" wrapText="1"/>
      <protection locked="0"/>
    </xf>
    <xf numFmtId="0" fontId="1" fillId="14" borderId="31" xfId="0" applyFont="1" applyFill="1" applyBorder="1" applyAlignment="1" applyProtection="1">
      <alignment horizontal="center" vertical="center" wrapText="1"/>
      <protection locked="0"/>
    </xf>
    <xf numFmtId="0" fontId="37" fillId="14" borderId="31" xfId="0" applyFont="1" applyFill="1" applyBorder="1" applyAlignment="1" applyProtection="1">
      <alignment horizontal="center" vertical="center" wrapText="1"/>
      <protection locked="0"/>
    </xf>
    <xf numFmtId="0" fontId="40" fillId="14" borderId="31" xfId="0" applyFont="1" applyFill="1" applyBorder="1" applyAlignment="1" applyProtection="1">
      <alignment horizontal="center" vertical="center" wrapText="1"/>
      <protection locked="0"/>
    </xf>
    <xf numFmtId="0" fontId="8" fillId="16" borderId="45" xfId="0" applyFont="1" applyFill="1" applyBorder="1" applyAlignment="1" applyProtection="1">
      <alignment horizontal="center" vertical="center" wrapText="1" readingOrder="2"/>
      <protection hidden="1"/>
    </xf>
    <xf numFmtId="0" fontId="8" fillId="16" borderId="22" xfId="0" applyFont="1" applyFill="1" applyBorder="1" applyAlignment="1" applyProtection="1">
      <alignment horizontal="center" vertical="center" wrapText="1" readingOrder="2"/>
      <protection hidden="1"/>
    </xf>
    <xf numFmtId="0" fontId="8" fillId="16" borderId="30" xfId="0" applyFont="1" applyFill="1" applyBorder="1" applyAlignment="1" applyProtection="1">
      <alignment horizontal="center" vertical="center" wrapText="1" readingOrder="2"/>
      <protection hidden="1"/>
    </xf>
    <xf numFmtId="0" fontId="9" fillId="4" borderId="30" xfId="0" applyFont="1" applyFill="1" applyBorder="1" applyAlignment="1" applyProtection="1">
      <alignment vertical="center" wrapText="1" readingOrder="2"/>
      <protection hidden="1"/>
    </xf>
    <xf numFmtId="0" fontId="0" fillId="0" borderId="31" xfId="0" applyBorder="1" applyAlignment="1"/>
  </cellXfs>
  <cellStyles count="4">
    <cellStyle name="Comma" xfId="3" builtinId="3"/>
    <cellStyle name="Normal" xfId="0" builtinId="0"/>
    <cellStyle name="Percent" xfId="1" builtinId="5"/>
    <cellStyle name="היפר-קישור" xfId="2" builtinId="8"/>
  </cellStyles>
  <dxfs count="175">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colors>
    <mruColors>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rightToLeft="1" view="pageBreakPreview" topLeftCell="A18" zoomScale="80" zoomScaleNormal="100" zoomScaleSheetLayoutView="80" workbookViewId="0">
      <selection activeCell="A18" sqref="A18:XFD21"/>
    </sheetView>
  </sheetViews>
  <sheetFormatPr defaultColWidth="9" defaultRowHeight="14.25"/>
  <cols>
    <col min="1" max="1" width="1.125" style="1" customWidth="1"/>
    <col min="2" max="2" width="10" style="9" customWidth="1"/>
    <col min="3" max="3" width="83.875" style="1" customWidth="1"/>
    <col min="4" max="4" width="35.25" style="1" customWidth="1"/>
    <col min="5" max="5" width="25.25" style="1" customWidth="1"/>
    <col min="6" max="6" width="21.25" style="1" customWidth="1"/>
    <col min="7" max="7" width="21" style="1" customWidth="1"/>
    <col min="8" max="16384" width="9" style="1"/>
  </cols>
  <sheetData>
    <row r="1" spans="2:7" ht="6" customHeight="1" thickBot="1"/>
    <row r="2" spans="2:7" s="2" customFormat="1" ht="18.75" customHeight="1">
      <c r="B2" s="226" t="s">
        <v>41</v>
      </c>
      <c r="C2" s="41" t="s">
        <v>0</v>
      </c>
      <c r="D2" s="48">
        <v>1</v>
      </c>
      <c r="E2" s="48">
        <v>2</v>
      </c>
      <c r="F2" s="48">
        <v>3</v>
      </c>
      <c r="G2" s="48"/>
    </row>
    <row r="3" spans="2:7" ht="38.450000000000003" customHeight="1">
      <c r="B3" s="227"/>
      <c r="C3" s="42" t="s">
        <v>44</v>
      </c>
      <c r="D3" s="185"/>
      <c r="E3" s="185"/>
      <c r="F3" s="185"/>
      <c r="G3" s="185"/>
    </row>
    <row r="4" spans="2:7" ht="18.75">
      <c r="B4" s="227"/>
      <c r="C4" s="28" t="s">
        <v>65</v>
      </c>
      <c r="D4" s="49"/>
      <c r="E4" s="49"/>
      <c r="F4" s="49"/>
      <c r="G4" s="49"/>
    </row>
    <row r="5" spans="2:7" ht="18.75">
      <c r="B5" s="227"/>
      <c r="C5" s="43" t="s">
        <v>71</v>
      </c>
      <c r="D5" s="49"/>
      <c r="E5" s="49"/>
      <c r="F5" s="49"/>
      <c r="G5" s="49"/>
    </row>
    <row r="6" spans="2:7" ht="18.75">
      <c r="B6" s="227"/>
      <c r="C6" s="42" t="s">
        <v>16</v>
      </c>
      <c r="D6" s="50"/>
      <c r="E6" s="50"/>
      <c r="F6" s="49"/>
      <c r="G6" s="49"/>
    </row>
    <row r="7" spans="2:7" ht="19.5" thickBot="1">
      <c r="B7" s="228"/>
      <c r="C7" s="44" t="s">
        <v>75</v>
      </c>
      <c r="D7" s="128"/>
      <c r="E7" s="128"/>
      <c r="F7" s="128"/>
      <c r="G7" s="128"/>
    </row>
    <row r="8" spans="2:7" s="3" customFormat="1" ht="21" customHeight="1" thickBot="1">
      <c r="B8" s="52" t="s">
        <v>45</v>
      </c>
      <c r="C8" s="53" t="s">
        <v>33</v>
      </c>
      <c r="D8" s="51"/>
      <c r="E8" s="51"/>
      <c r="F8" s="51"/>
      <c r="G8" s="51"/>
    </row>
    <row r="9" spans="2:7" s="3" customFormat="1" ht="26.25" customHeight="1">
      <c r="B9" s="10" t="s">
        <v>19</v>
      </c>
      <c r="C9" s="6" t="s">
        <v>46</v>
      </c>
      <c r="D9" s="26"/>
      <c r="E9" s="25"/>
      <c r="F9" s="25"/>
      <c r="G9" s="25"/>
    </row>
    <row r="10" spans="2:7" s="3" customFormat="1" ht="63.75" customHeight="1">
      <c r="B10" s="10" t="s">
        <v>20</v>
      </c>
      <c r="C10" s="7" t="s">
        <v>2</v>
      </c>
      <c r="D10" s="26"/>
      <c r="E10" s="25"/>
      <c r="F10" s="25"/>
      <c r="G10" s="25"/>
    </row>
    <row r="11" spans="2:7" s="3" customFormat="1" ht="47.25">
      <c r="B11" s="10" t="s">
        <v>21</v>
      </c>
      <c r="C11" s="8" t="s">
        <v>47</v>
      </c>
      <c r="D11" s="26"/>
      <c r="E11" s="25"/>
      <c r="F11" s="25"/>
      <c r="G11" s="25"/>
    </row>
    <row r="12" spans="2:7" s="3" customFormat="1" ht="24.75" customHeight="1">
      <c r="B12" s="10" t="s">
        <v>22</v>
      </c>
      <c r="C12" s="8" t="s">
        <v>31</v>
      </c>
      <c r="D12" s="25"/>
      <c r="E12" s="25"/>
      <c r="F12" s="25"/>
      <c r="G12" s="25"/>
    </row>
    <row r="13" spans="2:7" s="3" customFormat="1" ht="43.5" customHeight="1">
      <c r="B13" s="10" t="s">
        <v>23</v>
      </c>
      <c r="C13" s="8" t="s">
        <v>32</v>
      </c>
      <c r="D13" s="26"/>
      <c r="E13" s="26"/>
      <c r="F13" s="25"/>
      <c r="G13" s="25"/>
    </row>
    <row r="14" spans="2:7" s="3" customFormat="1" ht="31.5">
      <c r="B14" s="10" t="s">
        <v>24</v>
      </c>
      <c r="C14" s="8" t="s">
        <v>93</v>
      </c>
      <c r="D14" s="26"/>
      <c r="E14" s="26"/>
      <c r="F14" s="25"/>
      <c r="G14" s="25"/>
    </row>
    <row r="15" spans="2:7" s="14" customFormat="1" ht="45.75" customHeight="1" thickBot="1">
      <c r="B15" s="46" t="s">
        <v>25</v>
      </c>
      <c r="C15" s="8" t="s">
        <v>79</v>
      </c>
      <c r="D15" s="26"/>
      <c r="E15" s="25"/>
      <c r="F15" s="25"/>
      <c r="G15" s="25"/>
    </row>
    <row r="16" spans="2:7" s="3" customFormat="1" ht="25.5" customHeight="1" thickBot="1">
      <c r="B16" s="54" t="s">
        <v>17</v>
      </c>
      <c r="C16" s="55" t="s">
        <v>26</v>
      </c>
      <c r="D16" s="56"/>
      <c r="E16" s="56"/>
      <c r="F16" s="56"/>
      <c r="G16" s="56"/>
    </row>
    <row r="17" spans="1:7" s="3" customFormat="1" ht="21.75" customHeight="1" thickBot="1">
      <c r="B17" s="54" t="s">
        <v>27</v>
      </c>
      <c r="C17" s="53" t="s">
        <v>48</v>
      </c>
      <c r="D17" s="57"/>
      <c r="E17" s="57"/>
      <c r="F17" s="57"/>
      <c r="G17" s="57"/>
    </row>
    <row r="18" spans="1:7" s="3" customFormat="1" ht="31.5">
      <c r="B18" s="11" t="s">
        <v>49</v>
      </c>
      <c r="C18" s="216" t="s">
        <v>140</v>
      </c>
      <c r="D18" s="26"/>
      <c r="E18" s="25"/>
      <c r="F18" s="25"/>
      <c r="G18" s="25"/>
    </row>
    <row r="19" spans="1:7" s="3" customFormat="1" ht="57.75" customHeight="1">
      <c r="B19" s="11" t="s">
        <v>50</v>
      </c>
      <c r="C19" s="18" t="s">
        <v>141</v>
      </c>
      <c r="D19" s="26"/>
      <c r="E19" s="25"/>
      <c r="F19" s="25"/>
      <c r="G19" s="25"/>
    </row>
    <row r="20" spans="1:7" s="3" customFormat="1" ht="54" customHeight="1">
      <c r="B20" s="217" t="s">
        <v>51</v>
      </c>
      <c r="C20" s="7" t="s">
        <v>142</v>
      </c>
      <c r="D20" s="26"/>
      <c r="E20" s="213"/>
      <c r="F20" s="25"/>
      <c r="G20" s="25"/>
    </row>
    <row r="21" spans="1:7" s="3" customFormat="1" ht="70.900000000000006" customHeight="1" thickBot="1">
      <c r="B21" s="11" t="s">
        <v>139</v>
      </c>
      <c r="C21" s="8" t="s">
        <v>143</v>
      </c>
      <c r="D21" s="25"/>
      <c r="E21" s="25"/>
      <c r="F21" s="25"/>
      <c r="G21" s="25"/>
    </row>
    <row r="22" spans="1:7" s="3" customFormat="1" ht="16.5" thickBot="1">
      <c r="B22" s="54" t="s">
        <v>28</v>
      </c>
      <c r="C22" s="53" t="s">
        <v>52</v>
      </c>
      <c r="D22" s="56"/>
      <c r="E22" s="56"/>
      <c r="F22" s="56"/>
      <c r="G22" s="56"/>
    </row>
    <row r="23" spans="1:7" s="3" customFormat="1" ht="15.75">
      <c r="B23" s="16" t="s">
        <v>144</v>
      </c>
      <c r="C23" s="45" t="s">
        <v>145</v>
      </c>
      <c r="D23" s="26"/>
      <c r="E23" s="25"/>
      <c r="F23" s="25"/>
      <c r="G23" s="25"/>
    </row>
    <row r="24" spans="1:7" s="3" customFormat="1" ht="24.75" customHeight="1">
      <c r="B24" s="16" t="s">
        <v>146</v>
      </c>
      <c r="C24" s="45" t="s">
        <v>147</v>
      </c>
      <c r="D24" s="26"/>
      <c r="E24" s="25"/>
      <c r="F24" s="25"/>
      <c r="G24" s="25"/>
    </row>
    <row r="25" spans="1:7" s="3" customFormat="1" ht="42.6" customHeight="1">
      <c r="B25" s="222" t="s">
        <v>53</v>
      </c>
      <c r="C25" s="223" t="s">
        <v>148</v>
      </c>
      <c r="D25" s="224"/>
      <c r="E25" s="225"/>
      <c r="F25" s="225"/>
      <c r="G25" s="225"/>
    </row>
    <row r="26" spans="1:7" ht="11.25" customHeight="1" thickBot="1">
      <c r="A26" s="3"/>
      <c r="B26" s="58"/>
      <c r="C26" s="59"/>
      <c r="D26" s="59"/>
      <c r="E26" s="59"/>
      <c r="F26" s="59"/>
      <c r="G26" s="59"/>
    </row>
    <row r="27" spans="1:7" s="4" customFormat="1" ht="21" customHeight="1" thickBot="1">
      <c r="B27" s="60">
        <v>7</v>
      </c>
      <c r="C27" s="61" t="s">
        <v>1</v>
      </c>
      <c r="D27" s="62"/>
      <c r="E27" s="62"/>
      <c r="F27" s="62"/>
      <c r="G27" s="62"/>
    </row>
    <row r="28" spans="1:7" s="4" customFormat="1" ht="15.75">
      <c r="B28" s="47">
        <v>7.1</v>
      </c>
      <c r="C28" s="63" t="s">
        <v>29</v>
      </c>
      <c r="D28" s="26"/>
      <c r="E28" s="26"/>
      <c r="F28" s="25"/>
      <c r="G28" s="25"/>
    </row>
    <row r="29" spans="1:7" s="4" customFormat="1" ht="31.5">
      <c r="B29" s="12">
        <v>7.2</v>
      </c>
      <c r="C29" s="64" t="s">
        <v>149</v>
      </c>
      <c r="D29" s="26"/>
      <c r="E29" s="26"/>
      <c r="F29" s="25"/>
      <c r="G29" s="25"/>
    </row>
    <row r="30" spans="1:7" s="4" customFormat="1" ht="16.5" thickBot="1">
      <c r="B30" s="12">
        <v>7.3</v>
      </c>
      <c r="C30" s="64" t="s">
        <v>95</v>
      </c>
      <c r="D30" s="26"/>
      <c r="E30" s="26"/>
      <c r="F30" s="25"/>
      <c r="G30" s="25"/>
    </row>
    <row r="31" spans="1:7" s="4" customFormat="1" ht="35.450000000000003" customHeight="1">
      <c r="B31" s="47">
        <v>7.4</v>
      </c>
      <c r="C31" s="64" t="s">
        <v>94</v>
      </c>
      <c r="D31" s="26"/>
      <c r="E31" s="25"/>
      <c r="F31" s="25"/>
      <c r="G31" s="25"/>
    </row>
    <row r="32" spans="1:7" s="4" customFormat="1" ht="31.5">
      <c r="B32" s="12">
        <v>7.5</v>
      </c>
      <c r="C32" s="64" t="s">
        <v>30</v>
      </c>
      <c r="D32" s="26"/>
      <c r="E32" s="25"/>
      <c r="F32" s="25"/>
      <c r="G32" s="25"/>
    </row>
    <row r="33" spans="1:7" s="4" customFormat="1" ht="32.25" thickBot="1">
      <c r="B33" s="12">
        <v>7.6</v>
      </c>
      <c r="C33" s="64" t="s">
        <v>96</v>
      </c>
      <c r="D33" s="26"/>
      <c r="E33" s="25"/>
      <c r="F33" s="25"/>
      <c r="G33" s="25"/>
    </row>
    <row r="34" spans="1:7" s="4" customFormat="1" ht="15.75">
      <c r="B34" s="47">
        <v>7.7</v>
      </c>
      <c r="C34" s="64" t="s">
        <v>150</v>
      </c>
      <c r="D34" s="26"/>
      <c r="E34" s="218"/>
      <c r="F34" s="25"/>
      <c r="G34" s="25"/>
    </row>
    <row r="35" spans="1:7" s="4" customFormat="1" ht="61.5" customHeight="1">
      <c r="B35" s="12">
        <v>7.8</v>
      </c>
      <c r="C35" s="64" t="s">
        <v>74</v>
      </c>
      <c r="D35" s="26"/>
      <c r="E35" s="26"/>
      <c r="F35" s="25"/>
      <c r="G35" s="25"/>
    </row>
    <row r="36" spans="1:7" s="4" customFormat="1" ht="63.75" thickBot="1">
      <c r="B36" s="12">
        <v>7.9</v>
      </c>
      <c r="C36" s="64" t="s">
        <v>151</v>
      </c>
      <c r="D36" s="26"/>
      <c r="E36" s="25"/>
      <c r="F36" s="25"/>
      <c r="G36" s="25"/>
    </row>
    <row r="37" spans="1:7" s="4" customFormat="1" ht="69" customHeight="1">
      <c r="B37" s="163">
        <v>7.1</v>
      </c>
      <c r="C37" s="64" t="s">
        <v>54</v>
      </c>
      <c r="D37" s="26"/>
      <c r="E37" s="26"/>
      <c r="F37" s="25"/>
      <c r="G37" s="25"/>
    </row>
    <row r="38" spans="1:7" s="4" customFormat="1" ht="47.25">
      <c r="B38" s="13">
        <v>7.11</v>
      </c>
      <c r="C38" s="65" t="s">
        <v>152</v>
      </c>
      <c r="D38" s="26"/>
      <c r="E38" s="26"/>
      <c r="F38" s="25"/>
      <c r="G38" s="25"/>
    </row>
    <row r="39" spans="1:7" s="4" customFormat="1" ht="47.25">
      <c r="B39" s="13">
        <v>7.12</v>
      </c>
      <c r="C39" s="64" t="s">
        <v>153</v>
      </c>
      <c r="D39" s="26"/>
      <c r="E39" s="26"/>
      <c r="F39" s="25"/>
      <c r="G39" s="25"/>
    </row>
    <row r="40" spans="1:7" s="4" customFormat="1" ht="173.25">
      <c r="B40" s="13">
        <v>7.13</v>
      </c>
      <c r="C40" s="66" t="s">
        <v>172</v>
      </c>
      <c r="D40" s="26"/>
      <c r="E40" s="25"/>
      <c r="F40" s="25"/>
      <c r="G40" s="25"/>
    </row>
    <row r="41" spans="1:7" s="4" customFormat="1" ht="15.75">
      <c r="B41" s="13">
        <v>7.14</v>
      </c>
      <c r="C41" s="64" t="s">
        <v>34</v>
      </c>
      <c r="D41" s="26"/>
      <c r="E41" s="25"/>
      <c r="F41" s="25"/>
      <c r="G41" s="25"/>
    </row>
    <row r="42" spans="1:7" s="4" customFormat="1" ht="33" customHeight="1">
      <c r="B42" s="13">
        <v>7.15</v>
      </c>
      <c r="C42" s="64" t="s">
        <v>35</v>
      </c>
      <c r="D42" s="26"/>
      <c r="E42" s="25"/>
      <c r="F42" s="25"/>
      <c r="G42" s="25"/>
    </row>
    <row r="43" spans="1:7" s="4" customFormat="1" ht="18.75" customHeight="1">
      <c r="B43" s="13">
        <v>7.16</v>
      </c>
      <c r="C43" s="64" t="s">
        <v>36</v>
      </c>
      <c r="D43" s="26"/>
      <c r="E43" s="25"/>
      <c r="F43" s="25"/>
      <c r="G43" s="25"/>
    </row>
    <row r="44" spans="1:7" s="4" customFormat="1" ht="15.75">
      <c r="B44" s="13">
        <v>7.17</v>
      </c>
      <c r="C44" s="64" t="s">
        <v>37</v>
      </c>
      <c r="D44" s="26"/>
      <c r="E44" s="25"/>
      <c r="F44" s="25"/>
      <c r="G44" s="25"/>
    </row>
    <row r="45" spans="1:7" s="4" customFormat="1" ht="15.75">
      <c r="B45" s="13">
        <v>7.18</v>
      </c>
      <c r="C45" s="64" t="s">
        <v>154</v>
      </c>
      <c r="D45" s="26"/>
      <c r="E45" s="218"/>
      <c r="F45" s="25"/>
      <c r="G45" s="25"/>
    </row>
    <row r="46" spans="1:7" s="4" customFormat="1" ht="15.75">
      <c r="B46" s="13">
        <v>7.19</v>
      </c>
      <c r="C46" s="65" t="s">
        <v>38</v>
      </c>
      <c r="D46" s="26"/>
      <c r="E46" s="26"/>
      <c r="F46" s="25"/>
      <c r="G46" s="25"/>
    </row>
    <row r="47" spans="1:7" s="4" customFormat="1" ht="47.25">
      <c r="A47" s="138">
        <v>42552</v>
      </c>
      <c r="B47" s="13">
        <v>7.2</v>
      </c>
      <c r="C47" s="65" t="s">
        <v>39</v>
      </c>
      <c r="D47" s="26"/>
      <c r="E47" s="25"/>
      <c r="F47" s="25"/>
      <c r="G47" s="25"/>
    </row>
    <row r="48" spans="1:7" s="4" customFormat="1" ht="47.25">
      <c r="B48" s="13">
        <v>7.21</v>
      </c>
      <c r="C48" s="65" t="s">
        <v>155</v>
      </c>
      <c r="D48" s="26"/>
      <c r="E48" s="25"/>
      <c r="F48" s="25"/>
      <c r="G48" s="25"/>
    </row>
    <row r="49" spans="2:7" s="4" customFormat="1" ht="63">
      <c r="B49" s="13">
        <v>7.22</v>
      </c>
      <c r="C49" s="65" t="s">
        <v>40</v>
      </c>
      <c r="D49" s="26"/>
      <c r="E49" s="25"/>
      <c r="F49" s="25"/>
      <c r="G49" s="25"/>
    </row>
    <row r="50" spans="2:7" s="4" customFormat="1" ht="15.75">
      <c r="B50" s="13"/>
      <c r="C50" s="65"/>
      <c r="D50" s="26"/>
      <c r="E50" s="25"/>
      <c r="F50" s="25"/>
      <c r="G50" s="25"/>
    </row>
  </sheetData>
  <mergeCells count="1">
    <mergeCell ref="B2:B7"/>
  </mergeCells>
  <conditionalFormatting sqref="D8:G8 D16:G16 D26:G27">
    <cfRule type="containsText" dxfId="174" priority="256" operator="containsText" text="ל.ר.">
      <formula>NOT(ISERROR(SEARCH("ל.ר.",D8)))</formula>
    </cfRule>
    <cfRule type="containsText" dxfId="173" priority="257" operator="containsText" text="$">
      <formula>NOT(ISERROR(SEARCH("$",D8)))</formula>
    </cfRule>
    <cfRule type="containsText" dxfId="172" priority="258" operator="containsText" text="X">
      <formula>NOT(ISERROR(SEARCH("X",D8)))</formula>
    </cfRule>
    <cfRule type="containsText" dxfId="171" priority="259" operator="containsText" text="V">
      <formula>NOT(ISERROR(SEARCH("V",D8)))</formula>
    </cfRule>
  </conditionalFormatting>
  <conditionalFormatting sqref="D17:G17">
    <cfRule type="containsText" dxfId="170" priority="204" operator="containsText" text="ל.ר.">
      <formula>NOT(ISERROR(SEARCH("ל.ר.",D17)))</formula>
    </cfRule>
    <cfRule type="containsText" dxfId="169" priority="205" operator="containsText" text="$">
      <formula>NOT(ISERROR(SEARCH("$",D17)))</formula>
    </cfRule>
    <cfRule type="containsText" dxfId="168" priority="206" operator="containsText" text="X">
      <formula>NOT(ISERROR(SEARCH("X",D17)))</formula>
    </cfRule>
    <cfRule type="containsText" dxfId="167" priority="207" operator="containsText" text="V">
      <formula>NOT(ISERROR(SEARCH("V",D17)))</formula>
    </cfRule>
  </conditionalFormatting>
  <conditionalFormatting sqref="D22:G22">
    <cfRule type="containsText" dxfId="166" priority="196" operator="containsText" text="ל.ר.">
      <formula>NOT(ISERROR(SEARCH("ל.ר.",D22)))</formula>
    </cfRule>
    <cfRule type="containsText" dxfId="165" priority="197" operator="containsText" text="$">
      <formula>NOT(ISERROR(SEARCH("$",D22)))</formula>
    </cfRule>
    <cfRule type="containsText" dxfId="164" priority="198" operator="containsText" text="X">
      <formula>NOT(ISERROR(SEARCH("X",D22)))</formula>
    </cfRule>
    <cfRule type="containsText" dxfId="163" priority="199" operator="containsText" text="V">
      <formula>NOT(ISERROR(SEARCH("V",D22)))</formula>
    </cfRule>
  </conditionalFormatting>
  <conditionalFormatting sqref="D15:F15 D28:G50">
    <cfRule type="containsText" dxfId="162" priority="151" stopIfTrue="1" operator="containsText" text="V">
      <formula>NOT(ISERROR(SEARCH("V",D15)))</formula>
    </cfRule>
    <cfRule type="containsText" dxfId="161" priority="152" stopIfTrue="1" operator="containsText" text="X">
      <formula>NOT(ISERROR(SEARCH("X",D15)))</formula>
    </cfRule>
    <cfRule type="notContainsBlanks" dxfId="160" priority="153" stopIfTrue="1">
      <formula>LEN(TRIM(D15))&gt;0</formula>
    </cfRule>
  </conditionalFormatting>
  <conditionalFormatting sqref="E9 D9:D15 E12:E14">
    <cfRule type="containsText" dxfId="159" priority="190" stopIfTrue="1" operator="containsText" text="V">
      <formula>NOT(ISERROR(SEARCH("V",D9)))</formula>
    </cfRule>
    <cfRule type="containsText" dxfId="158" priority="191" stopIfTrue="1" operator="containsText" text="X">
      <formula>NOT(ISERROR(SEARCH("X",D9)))</formula>
    </cfRule>
    <cfRule type="notContainsBlanks" dxfId="157" priority="192" stopIfTrue="1">
      <formula>LEN(TRIM(D9))&gt;0</formula>
    </cfRule>
  </conditionalFormatting>
  <conditionalFormatting sqref="G15">
    <cfRule type="containsText" dxfId="156" priority="148" stopIfTrue="1" operator="containsText" text="V">
      <formula>NOT(ISERROR(SEARCH("V",G15)))</formula>
    </cfRule>
    <cfRule type="containsText" dxfId="155" priority="149" stopIfTrue="1" operator="containsText" text="X">
      <formula>NOT(ISERROR(SEARCH("X",G15)))</formula>
    </cfRule>
    <cfRule type="notContainsBlanks" dxfId="154" priority="150" stopIfTrue="1">
      <formula>LEN(TRIM(G15))&gt;0</formula>
    </cfRule>
  </conditionalFormatting>
  <conditionalFormatting sqref="G15 F9:G9 F11:G14">
    <cfRule type="containsText" dxfId="153" priority="154" stopIfTrue="1" operator="containsText" text="V">
      <formula>NOT(ISERROR(SEARCH("V",F9)))</formula>
    </cfRule>
    <cfRule type="containsText" dxfId="152" priority="155" stopIfTrue="1" operator="containsText" text="X">
      <formula>NOT(ISERROR(SEARCH("X",F9)))</formula>
    </cfRule>
    <cfRule type="notContainsBlanks" dxfId="151" priority="156" stopIfTrue="1">
      <formula>LEN(TRIM(F9))&gt;0</formula>
    </cfRule>
  </conditionalFormatting>
  <conditionalFormatting sqref="D11:E14 E12:G14">
    <cfRule type="containsText" dxfId="150" priority="157" stopIfTrue="1" operator="containsText" text="V">
      <formula>NOT(ISERROR(SEARCH("V",D11)))</formula>
    </cfRule>
    <cfRule type="containsText" dxfId="149" priority="158" stopIfTrue="1" operator="containsText" text="X">
      <formula>NOT(ISERROR(SEARCH("X",D11)))</formula>
    </cfRule>
    <cfRule type="notContainsBlanks" dxfId="148" priority="159" stopIfTrue="1">
      <formula>LEN(TRIM(D11))&gt;0</formula>
    </cfRule>
  </conditionalFormatting>
  <conditionalFormatting sqref="E9:E15 F15 F12:G12 F10:G10">
    <cfRule type="containsText" dxfId="147" priority="103" stopIfTrue="1" operator="containsText" text="V">
      <formula>NOT(ISERROR(SEARCH("V",E9)))</formula>
    </cfRule>
    <cfRule type="containsText" dxfId="146" priority="104" stopIfTrue="1" operator="containsText" text="X">
      <formula>NOT(ISERROR(SEARCH("X",E9)))</formula>
    </cfRule>
    <cfRule type="notContainsBlanks" dxfId="145" priority="105" stopIfTrue="1">
      <formula>LEN(TRIM(E9))&gt;0</formula>
    </cfRule>
  </conditionalFormatting>
  <conditionalFormatting sqref="D21:E21">
    <cfRule type="containsText" dxfId="144" priority="88" stopIfTrue="1" operator="containsText" text="V">
      <formula>NOT(ISERROR(SEARCH("V",D21)))</formula>
    </cfRule>
    <cfRule type="containsText" dxfId="143" priority="89" stopIfTrue="1" operator="containsText" text="X">
      <formula>NOT(ISERROR(SEARCH("X",D21)))</formula>
    </cfRule>
    <cfRule type="notContainsBlanks" dxfId="142" priority="90" stopIfTrue="1">
      <formula>LEN(TRIM(D21))&gt;0</formula>
    </cfRule>
  </conditionalFormatting>
  <conditionalFormatting sqref="D19:D21">
    <cfRule type="containsText" dxfId="141" priority="97" stopIfTrue="1" operator="containsText" text="V">
      <formula>NOT(ISERROR(SEARCH("V",D19)))</formula>
    </cfRule>
    <cfRule type="containsText" dxfId="140" priority="98" stopIfTrue="1" operator="containsText" text="X">
      <formula>NOT(ISERROR(SEARCH("X",D19)))</formula>
    </cfRule>
    <cfRule type="notContainsBlanks" dxfId="139" priority="99" stopIfTrue="1">
      <formula>LEN(TRIM(D19))&gt;0</formula>
    </cfRule>
  </conditionalFormatting>
  <conditionalFormatting sqref="F21:G21">
    <cfRule type="containsText" dxfId="138" priority="85" stopIfTrue="1" operator="containsText" text="V">
      <formula>NOT(ISERROR(SEARCH("V",F21)))</formula>
    </cfRule>
    <cfRule type="containsText" dxfId="137" priority="86" stopIfTrue="1" operator="containsText" text="X">
      <formula>NOT(ISERROR(SEARCH("X",F21)))</formula>
    </cfRule>
    <cfRule type="notContainsBlanks" dxfId="136" priority="87" stopIfTrue="1">
      <formula>LEN(TRIM(F21))&gt;0</formula>
    </cfRule>
  </conditionalFormatting>
  <conditionalFormatting sqref="F21:G21 F20 E19:G19">
    <cfRule type="containsText" dxfId="135" priority="91" stopIfTrue="1" operator="containsText" text="V">
      <formula>NOT(ISERROR(SEARCH("V",E19)))</formula>
    </cfRule>
    <cfRule type="containsText" dxfId="134" priority="92" stopIfTrue="1" operator="containsText" text="X">
      <formula>NOT(ISERROR(SEARCH("X",E19)))</formula>
    </cfRule>
    <cfRule type="notContainsBlanks" dxfId="133" priority="93" stopIfTrue="1">
      <formula>LEN(TRIM(E19))&gt;0</formula>
    </cfRule>
  </conditionalFormatting>
  <conditionalFormatting sqref="D19:D20 F20 E19:G19">
    <cfRule type="containsText" dxfId="132" priority="94" stopIfTrue="1" operator="containsText" text="V">
      <formula>NOT(ISERROR(SEARCH("V",D19)))</formula>
    </cfRule>
    <cfRule type="containsText" dxfId="131" priority="95" stopIfTrue="1" operator="containsText" text="X">
      <formula>NOT(ISERROR(SEARCH("X",D19)))</formula>
    </cfRule>
    <cfRule type="notContainsBlanks" dxfId="130" priority="96" stopIfTrue="1">
      <formula>LEN(TRIM(D19))&gt;0</formula>
    </cfRule>
  </conditionalFormatting>
  <conditionalFormatting sqref="E21">
    <cfRule type="containsText" dxfId="129" priority="82" stopIfTrue="1" operator="containsText" text="V">
      <formula>NOT(ISERROR(SEARCH("V",E21)))</formula>
    </cfRule>
    <cfRule type="containsText" dxfId="128" priority="83" stopIfTrue="1" operator="containsText" text="X">
      <formula>NOT(ISERROR(SEARCH("X",E21)))</formula>
    </cfRule>
    <cfRule type="notContainsBlanks" dxfId="127" priority="84" stopIfTrue="1">
      <formula>LEN(TRIM(E21))&gt;0</formula>
    </cfRule>
  </conditionalFormatting>
  <conditionalFormatting sqref="D25">
    <cfRule type="containsText" dxfId="126" priority="79" stopIfTrue="1" operator="containsText" text="V">
      <formula>NOT(ISERROR(SEARCH("V",D25)))</formula>
    </cfRule>
    <cfRule type="containsText" dxfId="125" priority="80" stopIfTrue="1" operator="containsText" text="X">
      <formula>NOT(ISERROR(SEARCH("X",D25)))</formula>
    </cfRule>
    <cfRule type="notContainsBlanks" dxfId="124" priority="81" stopIfTrue="1">
      <formula>LEN(TRIM(D25))&gt;0</formula>
    </cfRule>
  </conditionalFormatting>
  <conditionalFormatting sqref="G25">
    <cfRule type="containsText" dxfId="123" priority="73" stopIfTrue="1" operator="containsText" text="V">
      <formula>NOT(ISERROR(SEARCH("V",G25)))</formula>
    </cfRule>
    <cfRule type="containsText" dxfId="122" priority="74" stopIfTrue="1" operator="containsText" text="X">
      <formula>NOT(ISERROR(SEARCH("X",G25)))</formula>
    </cfRule>
    <cfRule type="notContainsBlanks" dxfId="121" priority="75" stopIfTrue="1">
      <formula>LEN(TRIM(G25))&gt;0</formula>
    </cfRule>
  </conditionalFormatting>
  <conditionalFormatting sqref="G25 D25:E25">
    <cfRule type="containsText" dxfId="120" priority="76" stopIfTrue="1" operator="containsText" text="V">
      <formula>NOT(ISERROR(SEARCH("V",D25)))</formula>
    </cfRule>
    <cfRule type="containsText" dxfId="119" priority="77" stopIfTrue="1" operator="containsText" text="X">
      <formula>NOT(ISERROR(SEARCH("X",D25)))</formula>
    </cfRule>
    <cfRule type="notContainsBlanks" dxfId="118" priority="78" stopIfTrue="1">
      <formula>LEN(TRIM(D25))&gt;0</formula>
    </cfRule>
  </conditionalFormatting>
  <conditionalFormatting sqref="E25">
    <cfRule type="containsText" dxfId="117" priority="70" stopIfTrue="1" operator="containsText" text="V">
      <formula>NOT(ISERROR(SEARCH("V",E25)))</formula>
    </cfRule>
    <cfRule type="containsText" dxfId="116" priority="71" stopIfTrue="1" operator="containsText" text="X">
      <formula>NOT(ISERROR(SEARCH("X",E25)))</formula>
    </cfRule>
    <cfRule type="notContainsBlanks" dxfId="115" priority="72" stopIfTrue="1">
      <formula>LEN(TRIM(E25))&gt;0</formula>
    </cfRule>
  </conditionalFormatting>
  <conditionalFormatting sqref="E20">
    <cfRule type="containsText" dxfId="114" priority="40" stopIfTrue="1" operator="containsText" text="V">
      <formula>NOT(ISERROR(SEARCH("V",E20)))</formula>
    </cfRule>
    <cfRule type="containsText" dxfId="113" priority="41" stopIfTrue="1" operator="containsText" text="X">
      <formula>NOT(ISERROR(SEARCH("X",E20)))</formula>
    </cfRule>
    <cfRule type="notContainsBlanks" dxfId="112" priority="42" stopIfTrue="1">
      <formula>LEN(TRIM(E20))&gt;0</formula>
    </cfRule>
  </conditionalFormatting>
  <conditionalFormatting sqref="G20">
    <cfRule type="containsText" dxfId="111" priority="37" stopIfTrue="1" operator="containsText" text="V">
      <formula>NOT(ISERROR(SEARCH("V",G20)))</formula>
    </cfRule>
    <cfRule type="containsText" dxfId="110" priority="38" stopIfTrue="1" operator="containsText" text="X">
      <formula>NOT(ISERROR(SEARCH("X",G20)))</formula>
    </cfRule>
    <cfRule type="notContainsBlanks" dxfId="109" priority="39" stopIfTrue="1">
      <formula>LEN(TRIM(G20))&gt;0</formula>
    </cfRule>
  </conditionalFormatting>
  <conditionalFormatting sqref="G20">
    <cfRule type="containsText" dxfId="108" priority="43" stopIfTrue="1" operator="containsText" text="V">
      <formula>NOT(ISERROR(SEARCH("V",G20)))</formula>
    </cfRule>
    <cfRule type="containsText" dxfId="107" priority="44" stopIfTrue="1" operator="containsText" text="X">
      <formula>NOT(ISERROR(SEARCH("X",G20)))</formula>
    </cfRule>
    <cfRule type="notContainsBlanks" dxfId="106" priority="45" stopIfTrue="1">
      <formula>LEN(TRIM(G20))&gt;0</formula>
    </cfRule>
  </conditionalFormatting>
  <conditionalFormatting sqref="E20">
    <cfRule type="containsText" dxfId="105" priority="34" stopIfTrue="1" operator="containsText" text="V">
      <formula>NOT(ISERROR(SEARCH("V",E20)))</formula>
    </cfRule>
    <cfRule type="containsText" dxfId="104" priority="35" stopIfTrue="1" operator="containsText" text="X">
      <formula>NOT(ISERROR(SEARCH("X",E20)))</formula>
    </cfRule>
    <cfRule type="notContainsBlanks" dxfId="103" priority="36" stopIfTrue="1">
      <formula>LEN(TRIM(E20))&gt;0</formula>
    </cfRule>
  </conditionalFormatting>
  <conditionalFormatting sqref="D12:E12">
    <cfRule type="containsText" dxfId="102" priority="31" stopIfTrue="1" operator="containsText" text="V">
      <formula>NOT(ISERROR(SEARCH("V",D12)))</formula>
    </cfRule>
    <cfRule type="containsText" dxfId="101" priority="32" stopIfTrue="1" operator="containsText" text="X">
      <formula>NOT(ISERROR(SEARCH("X",D12)))</formula>
    </cfRule>
    <cfRule type="notContainsBlanks" dxfId="100" priority="33" stopIfTrue="1">
      <formula>LEN(TRIM(D12))&gt;0</formula>
    </cfRule>
  </conditionalFormatting>
  <conditionalFormatting sqref="D10">
    <cfRule type="containsText" dxfId="99" priority="28" stopIfTrue="1" operator="containsText" text="V">
      <formula>NOT(ISERROR(SEARCH("V",D10)))</formula>
    </cfRule>
    <cfRule type="containsText" dxfId="98" priority="29" stopIfTrue="1" operator="containsText" text="X">
      <formula>NOT(ISERROR(SEARCH("X",D10)))</formula>
    </cfRule>
    <cfRule type="notContainsBlanks" dxfId="97" priority="30" stopIfTrue="1">
      <formula>LEN(TRIM(D10))&gt;0</formula>
    </cfRule>
  </conditionalFormatting>
  <conditionalFormatting sqref="F25">
    <cfRule type="containsText" dxfId="96" priority="22" stopIfTrue="1" operator="containsText" text="V">
      <formula>NOT(ISERROR(SEARCH("V",F25)))</formula>
    </cfRule>
    <cfRule type="containsText" dxfId="95" priority="23" stopIfTrue="1" operator="containsText" text="X">
      <formula>NOT(ISERROR(SEARCH("X",F25)))</formula>
    </cfRule>
    <cfRule type="notContainsBlanks" dxfId="94" priority="24" stopIfTrue="1">
      <formula>LEN(TRIM(F25))&gt;0</formula>
    </cfRule>
  </conditionalFormatting>
  <conditionalFormatting sqref="F25">
    <cfRule type="containsText" dxfId="93" priority="25" stopIfTrue="1" operator="containsText" text="V">
      <formula>NOT(ISERROR(SEARCH("V",F25)))</formula>
    </cfRule>
    <cfRule type="containsText" dxfId="92" priority="26" stopIfTrue="1" operator="containsText" text="X">
      <formula>NOT(ISERROR(SEARCH("X",F25)))</formula>
    </cfRule>
    <cfRule type="notContainsBlanks" dxfId="91" priority="27" stopIfTrue="1">
      <formula>LEN(TRIM(F25))&gt;0</formula>
    </cfRule>
  </conditionalFormatting>
  <conditionalFormatting sqref="D21">
    <cfRule type="containsText" dxfId="90" priority="19" stopIfTrue="1" operator="containsText" text="V">
      <formula>NOT(ISERROR(SEARCH("V",D21)))</formula>
    </cfRule>
    <cfRule type="containsText" dxfId="89" priority="20" stopIfTrue="1" operator="containsText" text="X">
      <formula>NOT(ISERROR(SEARCH("X",D21)))</formula>
    </cfRule>
    <cfRule type="notContainsBlanks" dxfId="88" priority="21" stopIfTrue="1">
      <formula>LEN(TRIM(D21))&gt;0</formula>
    </cfRule>
  </conditionalFormatting>
  <conditionalFormatting sqref="D18">
    <cfRule type="containsText" dxfId="87" priority="16" stopIfTrue="1" operator="containsText" text="V">
      <formula>NOT(ISERROR(SEARCH("V",D18)))</formula>
    </cfRule>
    <cfRule type="containsText" dxfId="86" priority="17" stopIfTrue="1" operator="containsText" text="X">
      <formula>NOT(ISERROR(SEARCH("X",D18)))</formula>
    </cfRule>
    <cfRule type="notContainsBlanks" dxfId="85" priority="18" stopIfTrue="1">
      <formula>LEN(TRIM(D18))&gt;0</formula>
    </cfRule>
  </conditionalFormatting>
  <conditionalFormatting sqref="E18:G18">
    <cfRule type="containsText" dxfId="84" priority="10" stopIfTrue="1" operator="containsText" text="V">
      <formula>NOT(ISERROR(SEARCH("V",E18)))</formula>
    </cfRule>
    <cfRule type="containsText" dxfId="83" priority="11" stopIfTrue="1" operator="containsText" text="X">
      <formula>NOT(ISERROR(SEARCH("X",E18)))</formula>
    </cfRule>
    <cfRule type="notContainsBlanks" dxfId="82" priority="12" stopIfTrue="1">
      <formula>LEN(TRIM(E18))&gt;0</formula>
    </cfRule>
  </conditionalFormatting>
  <conditionalFormatting sqref="D18:G18">
    <cfRule type="containsText" dxfId="81" priority="13" stopIfTrue="1" operator="containsText" text="V">
      <formula>NOT(ISERROR(SEARCH("V",D18)))</formula>
    </cfRule>
    <cfRule type="containsText" dxfId="80" priority="14" stopIfTrue="1" operator="containsText" text="X">
      <formula>NOT(ISERROR(SEARCH("X",D18)))</formula>
    </cfRule>
    <cfRule type="notContainsBlanks" dxfId="79" priority="15" stopIfTrue="1">
      <formula>LEN(TRIM(D18))&gt;0</formula>
    </cfRule>
  </conditionalFormatting>
  <conditionalFormatting sqref="D23:D24">
    <cfRule type="containsText" dxfId="78" priority="7" stopIfTrue="1" operator="containsText" text="V">
      <formula>NOT(ISERROR(SEARCH("V",D23)))</formula>
    </cfRule>
    <cfRule type="containsText" dxfId="77" priority="8" stopIfTrue="1" operator="containsText" text="X">
      <formula>NOT(ISERROR(SEARCH("X",D23)))</formula>
    </cfRule>
    <cfRule type="notContainsBlanks" dxfId="76" priority="9" stopIfTrue="1">
      <formula>LEN(TRIM(D23))&gt;0</formula>
    </cfRule>
  </conditionalFormatting>
  <conditionalFormatting sqref="E23:G24">
    <cfRule type="containsText" dxfId="75" priority="1" stopIfTrue="1" operator="containsText" text="V">
      <formula>NOT(ISERROR(SEARCH("V",E23)))</formula>
    </cfRule>
    <cfRule type="containsText" dxfId="74" priority="2" stopIfTrue="1" operator="containsText" text="X">
      <formula>NOT(ISERROR(SEARCH("X",E23)))</formula>
    </cfRule>
    <cfRule type="notContainsBlanks" dxfId="73" priority="3" stopIfTrue="1">
      <formula>LEN(TRIM(E23))&gt;0</formula>
    </cfRule>
  </conditionalFormatting>
  <conditionalFormatting sqref="D23:G24">
    <cfRule type="containsText" dxfId="72" priority="4" stopIfTrue="1" operator="containsText" text="V">
      <formula>NOT(ISERROR(SEARCH("V",D23)))</formula>
    </cfRule>
    <cfRule type="containsText" dxfId="71" priority="5" stopIfTrue="1" operator="containsText" text="X">
      <formula>NOT(ISERROR(SEARCH("X",D23)))</formula>
    </cfRule>
    <cfRule type="notContainsBlanks" dxfId="70" priority="6" stopIfTrue="1">
      <formula>LEN(TRIM(D23))&gt;0</formula>
    </cfRule>
  </conditionalFormatting>
  <hyperlinks>
    <hyperlink ref="C45" location="_נספח_ב'11_-" display="_נספח_ב'11_-"/>
  </hyperlinks>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6"/>
  <sheetViews>
    <sheetView rightToLeft="1" topLeftCell="B2" zoomScale="90" zoomScaleNormal="90" workbookViewId="0">
      <selection activeCell="A4" sqref="A4:C4"/>
    </sheetView>
  </sheetViews>
  <sheetFormatPr defaultRowHeight="14.25"/>
  <cols>
    <col min="1" max="1" width="13.5" customWidth="1"/>
    <col min="2" max="2" width="12.75" customWidth="1"/>
    <col min="3" max="3" width="77.75" customWidth="1"/>
    <col min="4" max="4" width="13.5" customWidth="1"/>
    <col min="5" max="5" width="10.75" customWidth="1"/>
    <col min="6" max="6" width="12.375" customWidth="1"/>
    <col min="7" max="7" width="10.125" customWidth="1"/>
    <col min="8" max="8" width="11.25" customWidth="1"/>
    <col min="9" max="9" width="12.375" customWidth="1"/>
    <col min="10" max="10" width="10.125" customWidth="1"/>
  </cols>
  <sheetData>
    <row r="1" spans="1:57" ht="33" customHeight="1">
      <c r="A1" s="76"/>
      <c r="B1" s="265" t="s">
        <v>42</v>
      </c>
      <c r="C1" s="271"/>
      <c r="D1" s="17" t="s">
        <v>43</v>
      </c>
      <c r="E1" s="265">
        <v>1</v>
      </c>
      <c r="F1" s="266"/>
      <c r="G1" s="267"/>
      <c r="H1" s="265">
        <v>2</v>
      </c>
      <c r="I1" s="266"/>
      <c r="J1" s="267"/>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row>
    <row r="2" spans="1:57" ht="40.5" customHeight="1" thickBot="1">
      <c r="A2" s="77"/>
      <c r="B2" s="272"/>
      <c r="C2" s="273"/>
      <c r="D2" s="19" t="s">
        <v>44</v>
      </c>
      <c r="E2" s="268">
        <f>'תנאי-סף'!D3</f>
        <v>0</v>
      </c>
      <c r="F2" s="269"/>
      <c r="G2" s="270"/>
      <c r="H2" s="268">
        <f>'תנאי-סף'!E3</f>
        <v>0</v>
      </c>
      <c r="I2" s="269"/>
      <c r="J2" s="270"/>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row>
    <row r="3" spans="1:57" ht="34.5" customHeight="1" thickBot="1">
      <c r="A3" s="78" t="s">
        <v>41</v>
      </c>
      <c r="B3" s="274"/>
      <c r="C3" s="275"/>
      <c r="D3" s="21" t="s">
        <v>4</v>
      </c>
      <c r="E3" s="22" t="s">
        <v>18</v>
      </c>
      <c r="F3" s="23" t="s">
        <v>5</v>
      </c>
      <c r="G3" s="24" t="s">
        <v>6</v>
      </c>
      <c r="H3" s="22" t="s">
        <v>18</v>
      </c>
      <c r="I3" s="23" t="s">
        <v>5</v>
      </c>
      <c r="J3" s="24" t="s">
        <v>6</v>
      </c>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row>
    <row r="4" spans="1:57" ht="25.5" customHeight="1" thickBot="1">
      <c r="A4" s="248" t="s">
        <v>48</v>
      </c>
      <c r="B4" s="249"/>
      <c r="C4" s="250"/>
      <c r="D4" s="20">
        <f>SUM(D5:D7)</f>
        <v>0.30000000000000004</v>
      </c>
      <c r="E4" s="245">
        <f>SUM(G5:G7)</f>
        <v>0</v>
      </c>
      <c r="F4" s="246"/>
      <c r="G4" s="247"/>
      <c r="H4" s="251"/>
      <c r="I4" s="252"/>
      <c r="J4" s="253"/>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row>
    <row r="5" spans="1:57" s="5" customFormat="1" ht="72" customHeight="1" thickBot="1">
      <c r="A5" s="67" t="s">
        <v>82</v>
      </c>
      <c r="B5" s="256" t="s">
        <v>156</v>
      </c>
      <c r="C5" s="257"/>
      <c r="D5" s="35">
        <v>0.1</v>
      </c>
      <c r="E5" s="32"/>
      <c r="F5" s="30"/>
      <c r="G5" s="31"/>
      <c r="H5" s="32"/>
      <c r="I5" s="30"/>
      <c r="J5" s="31"/>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row>
    <row r="6" spans="1:57" ht="58.5" customHeight="1" thickBot="1">
      <c r="A6" s="67" t="s">
        <v>83</v>
      </c>
      <c r="B6" s="258" t="s">
        <v>157</v>
      </c>
      <c r="C6" s="259"/>
      <c r="D6" s="36">
        <v>0.1</v>
      </c>
      <c r="E6" s="32"/>
      <c r="F6" s="33"/>
      <c r="G6" s="34"/>
      <c r="H6" s="32"/>
      <c r="I6" s="33"/>
      <c r="J6" s="34"/>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row>
    <row r="7" spans="1:57" ht="69" customHeight="1" thickBot="1">
      <c r="A7" s="67" t="s">
        <v>84</v>
      </c>
      <c r="B7" s="260" t="s">
        <v>158</v>
      </c>
      <c r="C7" s="261"/>
      <c r="D7" s="36">
        <v>0.1</v>
      </c>
      <c r="E7" s="32"/>
      <c r="F7" s="33"/>
      <c r="G7" s="34"/>
      <c r="H7" s="32"/>
      <c r="I7" s="33"/>
      <c r="J7" s="34"/>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row>
    <row r="8" spans="1:57" ht="32.25" customHeight="1" thickBot="1">
      <c r="A8" s="276" t="s">
        <v>52</v>
      </c>
      <c r="B8" s="277"/>
      <c r="C8" s="278"/>
      <c r="D8" s="20">
        <f>SUM(D9:D10)</f>
        <v>0.1</v>
      </c>
      <c r="E8" s="262">
        <f>G9+G10+G14</f>
        <v>0</v>
      </c>
      <c r="F8" s="263"/>
      <c r="G8" s="264"/>
      <c r="H8" s="262">
        <f>J9+J10+J14</f>
        <v>0</v>
      </c>
      <c r="I8" s="263"/>
      <c r="J8" s="264"/>
      <c r="K8" s="15"/>
      <c r="L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row>
    <row r="9" spans="1:57" ht="45.75" customHeight="1" thickBot="1">
      <c r="A9" s="67" t="s">
        <v>85</v>
      </c>
      <c r="B9" s="281" t="s">
        <v>159</v>
      </c>
      <c r="C9" s="282"/>
      <c r="D9" s="35">
        <v>0.05</v>
      </c>
      <c r="E9" s="32"/>
      <c r="F9" s="68"/>
      <c r="G9" s="69"/>
      <c r="H9" s="32"/>
      <c r="I9" s="68"/>
      <c r="J9" s="69"/>
      <c r="K9" s="15"/>
      <c r="L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row>
    <row r="10" spans="1:57" ht="56.25" customHeight="1" thickBot="1">
      <c r="A10" s="67" t="s">
        <v>86</v>
      </c>
      <c r="B10" s="254" t="s">
        <v>160</v>
      </c>
      <c r="C10" s="255"/>
      <c r="D10" s="36">
        <v>0.05</v>
      </c>
      <c r="E10" s="32"/>
      <c r="F10" s="30"/>
      <c r="G10" s="70"/>
      <c r="H10" s="32"/>
      <c r="I10" s="30"/>
      <c r="J10" s="70"/>
      <c r="K10" s="15"/>
      <c r="L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row>
    <row r="11" spans="1:57" ht="81" customHeight="1" thickBot="1">
      <c r="A11" s="214" t="s">
        <v>87</v>
      </c>
      <c r="B11" s="243" t="s">
        <v>162</v>
      </c>
      <c r="C11" s="244"/>
      <c r="D11" s="38">
        <v>0.1</v>
      </c>
      <c r="E11" s="219"/>
      <c r="F11" s="220"/>
      <c r="G11" s="221"/>
      <c r="H11" s="219"/>
      <c r="I11" s="220"/>
      <c r="J11" s="221"/>
      <c r="K11" s="15"/>
      <c r="L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row>
    <row r="12" spans="1:57" ht="105" customHeight="1" thickBot="1">
      <c r="A12" s="215" t="s">
        <v>161</v>
      </c>
      <c r="B12" s="243" t="s">
        <v>163</v>
      </c>
      <c r="C12" s="244"/>
      <c r="D12" s="38">
        <v>0.3</v>
      </c>
      <c r="E12" s="74" t="s">
        <v>62</v>
      </c>
      <c r="F12" s="155">
        <f>'תכני הפעילות המוצעת'!D13</f>
        <v>0</v>
      </c>
      <c r="G12" s="147">
        <f>$D$12*F$12</f>
        <v>0</v>
      </c>
      <c r="H12" s="74" t="s">
        <v>62</v>
      </c>
      <c r="I12" s="129">
        <f>'תכני הפעילות המוצעת'!F13</f>
        <v>0</v>
      </c>
      <c r="J12" s="147">
        <f>$D$12*I$12</f>
        <v>0</v>
      </c>
      <c r="K12" s="15"/>
      <c r="L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row>
    <row r="13" spans="1:57" ht="35.450000000000003" customHeight="1" thickBot="1">
      <c r="A13" s="67" t="s">
        <v>88</v>
      </c>
      <c r="B13" s="279" t="s">
        <v>173</v>
      </c>
      <c r="C13" s="280"/>
      <c r="D13" s="75">
        <v>70</v>
      </c>
      <c r="E13" s="240" t="str">
        <f>IF(F12&gt;=$D$13,"V","X")</f>
        <v>X</v>
      </c>
      <c r="F13" s="241"/>
      <c r="G13" s="242"/>
      <c r="H13" s="240" t="str">
        <f>IF(I12&gt;=$D$13,"V","X")</f>
        <v>X</v>
      </c>
      <c r="I13" s="241"/>
      <c r="J13" s="242"/>
      <c r="K13" s="15"/>
      <c r="L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row>
    <row r="14" spans="1:57" ht="32.25" thickBot="1">
      <c r="B14" s="243" t="s">
        <v>57</v>
      </c>
      <c r="C14" s="244"/>
      <c r="D14" s="38">
        <v>0.2</v>
      </c>
      <c r="E14" s="71" t="s">
        <v>61</v>
      </c>
      <c r="F14" s="72">
        <f>ראיון!C12</f>
        <v>0</v>
      </c>
      <c r="G14" s="73">
        <f>$D$14*F$14</f>
        <v>0</v>
      </c>
      <c r="H14" s="71" t="s">
        <v>61</v>
      </c>
      <c r="I14" s="72">
        <f>ראיון!E12</f>
        <v>0</v>
      </c>
      <c r="J14" s="73">
        <f>$D$14*I$14</f>
        <v>0</v>
      </c>
      <c r="K14" s="15"/>
      <c r="L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row>
    <row r="15" spans="1:57" ht="24" customHeight="1" thickBot="1">
      <c r="A15" s="231" t="s">
        <v>7</v>
      </c>
      <c r="B15" s="232"/>
      <c r="C15" s="233"/>
      <c r="D15" s="39">
        <f>SUM(SUM(D4+D8+D11+D12+D14))</f>
        <v>1</v>
      </c>
      <c r="E15" s="234">
        <f>G12+E8+E4</f>
        <v>0</v>
      </c>
      <c r="F15" s="235"/>
      <c r="G15" s="236"/>
      <c r="H15" s="234">
        <f>J12+H8+H4</f>
        <v>0</v>
      </c>
      <c r="I15" s="235"/>
      <c r="J15" s="236"/>
    </row>
    <row r="16" spans="1:57" ht="27.75" customHeight="1" thickBot="1">
      <c r="A16" s="37" t="s">
        <v>60</v>
      </c>
      <c r="B16" s="229" t="s">
        <v>63</v>
      </c>
      <c r="C16" s="230"/>
      <c r="D16" s="27">
        <v>70</v>
      </c>
      <c r="E16" s="237" t="str">
        <f>IF(E15&gt;=$D$16,"V","X")</f>
        <v>X</v>
      </c>
      <c r="F16" s="238"/>
      <c r="G16" s="239"/>
      <c r="H16" s="237" t="str">
        <f>IF(H15&gt;=$D$16,"V","X")</f>
        <v>X</v>
      </c>
      <c r="I16" s="238"/>
      <c r="J16" s="239"/>
    </row>
  </sheetData>
  <sheetProtection selectLockedCells="1" selectUnlockedCells="1"/>
  <mergeCells count="28">
    <mergeCell ref="B12:C12"/>
    <mergeCell ref="A8:C8"/>
    <mergeCell ref="B13:C13"/>
    <mergeCell ref="B9:C9"/>
    <mergeCell ref="B11:C11"/>
    <mergeCell ref="B1:C3"/>
    <mergeCell ref="H1:J1"/>
    <mergeCell ref="H2:J2"/>
    <mergeCell ref="E1:G1"/>
    <mergeCell ref="E2:G2"/>
    <mergeCell ref="A4:C4"/>
    <mergeCell ref="H4:J4"/>
    <mergeCell ref="B10:C10"/>
    <mergeCell ref="B5:C5"/>
    <mergeCell ref="B6:C6"/>
    <mergeCell ref="H8:J8"/>
    <mergeCell ref="B7:C7"/>
    <mergeCell ref="E4:G4"/>
    <mergeCell ref="E8:G8"/>
    <mergeCell ref="B16:C16"/>
    <mergeCell ref="A15:C15"/>
    <mergeCell ref="H15:J15"/>
    <mergeCell ref="H16:J16"/>
    <mergeCell ref="H13:J13"/>
    <mergeCell ref="E15:G15"/>
    <mergeCell ref="E16:G16"/>
    <mergeCell ref="B14:C14"/>
    <mergeCell ref="E13:G13"/>
  </mergeCells>
  <conditionalFormatting sqref="E13:J13">
    <cfRule type="containsText" dxfId="69" priority="3" operator="containsText" text="X">
      <formula>NOT(ISERROR(SEARCH("X",E13)))</formula>
    </cfRule>
    <cfRule type="containsText" dxfId="68" priority="4" operator="containsText" text="V">
      <formula>NOT(ISERROR(SEARCH("V",E13)))</formula>
    </cfRule>
  </conditionalFormatting>
  <conditionalFormatting sqref="E16:J16">
    <cfRule type="containsText" dxfId="67" priority="1" operator="containsText" text="X">
      <formula>NOT(ISERROR(SEARCH("X",E16)))</formula>
    </cfRule>
    <cfRule type="containsText" dxfId="66" priority="2" operator="containsText" text="V">
      <formula>NOT(ISERROR(SEARCH("V",E16)))</formula>
    </cfRule>
  </conditionalFormatting>
  <dataValidations count="2">
    <dataValidation operator="lessThanOrEqual" allowBlank="1" showInputMessage="1" showErrorMessage="1" sqref="H14 E14"/>
    <dataValidation type="list" allowBlank="1" showInputMessage="1" showErrorMessage="1" sqref="E9 H9">
      <formula1>"בעל תואר שני רלוונטי, חסר"</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
  <sheetViews>
    <sheetView rightToLeft="1" topLeftCell="A2" zoomScaleNormal="100" workbookViewId="0">
      <pane xSplit="2" topLeftCell="C1" activePane="topRight" state="frozen"/>
      <selection pane="topRight" activeCell="B15" sqref="B15"/>
    </sheetView>
  </sheetViews>
  <sheetFormatPr defaultRowHeight="14.25"/>
  <cols>
    <col min="2" max="2" width="55" customWidth="1"/>
    <col min="3" max="27" width="10.625" customWidth="1"/>
  </cols>
  <sheetData>
    <row r="1" spans="1:37" ht="27.95" customHeight="1" thickBot="1">
      <c r="A1" s="139"/>
      <c r="B1" s="140"/>
      <c r="C1" s="290"/>
      <c r="D1" s="291"/>
      <c r="E1" s="291"/>
      <c r="F1" s="291"/>
      <c r="G1" s="291"/>
      <c r="H1" s="291"/>
      <c r="I1" s="291"/>
      <c r="J1" s="291"/>
      <c r="K1" s="291"/>
      <c r="L1" s="291"/>
      <c r="M1" s="291"/>
      <c r="N1" s="292"/>
      <c r="O1" s="293"/>
      <c r="Q1" s="283"/>
      <c r="R1" s="284"/>
      <c r="S1" s="284"/>
      <c r="T1" s="284"/>
      <c r="U1" s="284"/>
      <c r="V1" s="286"/>
      <c r="X1" s="287"/>
      <c r="Y1" s="288"/>
      <c r="Z1" s="288"/>
      <c r="AA1" s="289"/>
      <c r="AC1" s="283"/>
      <c r="AD1" s="284"/>
      <c r="AE1" s="284"/>
      <c r="AF1" s="284"/>
      <c r="AG1" s="284"/>
      <c r="AH1" s="285"/>
      <c r="AI1" s="285"/>
      <c r="AJ1" s="285"/>
      <c r="AK1" s="286"/>
    </row>
    <row r="2" spans="1:37" ht="15.75">
      <c r="A2" s="141"/>
      <c r="B2" s="15"/>
      <c r="C2" s="144">
        <v>1</v>
      </c>
      <c r="D2" s="145">
        <v>2</v>
      </c>
      <c r="E2" s="145">
        <v>3</v>
      </c>
      <c r="F2" s="145">
        <v>4</v>
      </c>
      <c r="G2" s="145">
        <v>5</v>
      </c>
      <c r="H2" s="145">
        <v>6</v>
      </c>
      <c r="I2" s="145">
        <v>7</v>
      </c>
      <c r="J2" s="145">
        <v>8</v>
      </c>
      <c r="K2" s="145">
        <v>9</v>
      </c>
      <c r="L2" s="145">
        <v>10</v>
      </c>
      <c r="M2" s="145">
        <v>11</v>
      </c>
      <c r="N2" s="188">
        <v>12</v>
      </c>
      <c r="O2" s="146"/>
      <c r="Q2" s="144">
        <v>1</v>
      </c>
      <c r="R2" s="145">
        <v>2</v>
      </c>
      <c r="S2" s="145">
        <v>3</v>
      </c>
      <c r="T2" s="145">
        <v>4</v>
      </c>
      <c r="U2" s="145">
        <v>5</v>
      </c>
      <c r="V2" s="146"/>
      <c r="X2" s="210" t="s">
        <v>138</v>
      </c>
      <c r="Y2" s="145">
        <v>5</v>
      </c>
      <c r="Z2" s="145">
        <v>6</v>
      </c>
      <c r="AA2" s="146"/>
      <c r="AC2" s="144">
        <v>1</v>
      </c>
      <c r="AD2" s="145">
        <v>2</v>
      </c>
      <c r="AE2" s="145">
        <v>3</v>
      </c>
      <c r="AF2" s="145">
        <v>4</v>
      </c>
      <c r="AG2" s="145">
        <v>5</v>
      </c>
      <c r="AH2" s="145">
        <v>6</v>
      </c>
      <c r="AI2" s="188"/>
      <c r="AJ2" s="188"/>
      <c r="AK2" s="146"/>
    </row>
    <row r="3" spans="1:37" ht="50.45" customHeight="1" thickBot="1">
      <c r="A3" s="141"/>
      <c r="B3" s="15"/>
      <c r="C3" s="160"/>
      <c r="D3" s="161"/>
      <c r="E3" s="161"/>
      <c r="F3" s="161"/>
      <c r="G3" s="161"/>
      <c r="H3" s="161"/>
      <c r="I3" s="161"/>
      <c r="J3" s="161"/>
      <c r="K3" s="161"/>
      <c r="L3" s="161"/>
      <c r="M3" s="161"/>
      <c r="N3" s="189"/>
      <c r="O3" s="162"/>
      <c r="Q3" s="160"/>
      <c r="R3" s="161"/>
      <c r="S3" s="161"/>
      <c r="T3" s="161"/>
      <c r="U3" s="161"/>
      <c r="V3" s="162"/>
      <c r="X3" s="160"/>
      <c r="Y3" s="161"/>
      <c r="Z3" s="161"/>
      <c r="AA3" s="162"/>
      <c r="AC3" s="160"/>
      <c r="AD3" s="161"/>
      <c r="AE3" s="161"/>
      <c r="AF3" s="161"/>
      <c r="AG3" s="161"/>
      <c r="AH3" s="189"/>
      <c r="AI3" s="161"/>
      <c r="AJ3" s="189"/>
      <c r="AK3" s="162"/>
    </row>
    <row r="4" spans="1:37" ht="36.6" customHeight="1" thickBot="1">
      <c r="A4" s="294" t="s">
        <v>130</v>
      </c>
      <c r="B4" s="176" t="s">
        <v>127</v>
      </c>
      <c r="C4" s="186"/>
      <c r="D4" s="186"/>
      <c r="E4" s="186"/>
      <c r="F4" s="186"/>
      <c r="G4" s="186"/>
      <c r="H4" s="186"/>
      <c r="I4" s="186"/>
      <c r="J4" s="186"/>
      <c r="K4" s="186"/>
      <c r="L4" s="186"/>
      <c r="M4" s="186"/>
      <c r="N4" s="186"/>
      <c r="O4" s="187"/>
      <c r="P4" s="143"/>
      <c r="Q4" s="178"/>
      <c r="R4" s="178"/>
      <c r="S4" s="178"/>
      <c r="T4" s="178"/>
      <c r="U4" s="178"/>
      <c r="V4" s="181"/>
      <c r="W4" s="143"/>
      <c r="X4" s="178"/>
      <c r="Y4" s="178"/>
      <c r="Z4" s="178"/>
      <c r="AA4" s="186"/>
      <c r="AC4" s="186"/>
      <c r="AD4" s="186"/>
      <c r="AE4" s="186"/>
      <c r="AF4" s="186"/>
      <c r="AG4" s="186"/>
      <c r="AH4" s="186"/>
      <c r="AI4" s="186"/>
      <c r="AJ4" s="186"/>
      <c r="AK4" s="181"/>
    </row>
    <row r="5" spans="1:37" ht="36.6" customHeight="1" thickBot="1">
      <c r="A5" s="295"/>
      <c r="B5" s="176" t="s">
        <v>128</v>
      </c>
      <c r="C5" s="179"/>
      <c r="D5" s="179"/>
      <c r="E5" s="179"/>
      <c r="F5" s="179"/>
      <c r="G5" s="179"/>
      <c r="H5" s="179"/>
      <c r="I5" s="179"/>
      <c r="J5" s="179"/>
      <c r="K5" s="180"/>
      <c r="L5" s="180"/>
      <c r="M5" s="180"/>
      <c r="N5" s="190"/>
      <c r="O5" s="181"/>
      <c r="P5" s="143"/>
      <c r="Q5" s="179"/>
      <c r="R5" s="179"/>
      <c r="S5" s="180"/>
      <c r="T5" s="180"/>
      <c r="U5" s="209"/>
      <c r="V5" s="181"/>
      <c r="W5" s="143"/>
      <c r="X5" s="179"/>
      <c r="Y5" s="180"/>
      <c r="Z5" s="180"/>
      <c r="AA5" s="181"/>
      <c r="AC5" s="179"/>
      <c r="AD5" s="179"/>
      <c r="AE5" s="179"/>
      <c r="AF5" s="180"/>
      <c r="AG5" s="209"/>
      <c r="AH5" s="212"/>
      <c r="AI5" s="209"/>
      <c r="AJ5" s="212"/>
      <c r="AK5" s="181"/>
    </row>
    <row r="6" spans="1:37" ht="36.6" customHeight="1" thickBot="1">
      <c r="A6" s="295"/>
      <c r="B6" s="176" t="s">
        <v>129</v>
      </c>
      <c r="C6" s="179"/>
      <c r="D6" s="179"/>
      <c r="E6" s="179"/>
      <c r="F6" s="180"/>
      <c r="G6" s="180"/>
      <c r="H6" s="180"/>
      <c r="I6" s="180"/>
      <c r="J6" s="180"/>
      <c r="K6" s="180"/>
      <c r="L6" s="180"/>
      <c r="M6" s="180"/>
      <c r="N6" s="190"/>
      <c r="O6" s="181"/>
      <c r="P6" s="143"/>
      <c r="Q6" s="179"/>
      <c r="R6" s="179"/>
      <c r="S6" s="180"/>
      <c r="T6" s="180"/>
      <c r="U6" s="180"/>
      <c r="V6" s="181"/>
      <c r="W6" s="143"/>
      <c r="X6" s="179"/>
      <c r="Y6" s="180"/>
      <c r="Z6" s="180"/>
      <c r="AA6" s="181"/>
      <c r="AC6" s="179"/>
      <c r="AD6" s="179"/>
      <c r="AE6" s="179"/>
      <c r="AF6" s="180"/>
      <c r="AG6" s="180"/>
      <c r="AH6" s="190"/>
      <c r="AI6" s="180"/>
      <c r="AJ6" s="190"/>
      <c r="AK6" s="181"/>
    </row>
    <row r="7" spans="1:37" ht="36.6" customHeight="1" thickBot="1">
      <c r="A7" s="295"/>
      <c r="B7" s="176" t="s">
        <v>133</v>
      </c>
      <c r="C7" s="179"/>
      <c r="D7" s="179"/>
      <c r="E7" s="179"/>
      <c r="F7" s="180"/>
      <c r="G7" s="180"/>
      <c r="H7" s="180"/>
      <c r="I7" s="180"/>
      <c r="J7" s="180"/>
      <c r="K7" s="180"/>
      <c r="L7" s="180"/>
      <c r="M7" s="180"/>
      <c r="N7" s="190"/>
      <c r="O7" s="181"/>
      <c r="P7" s="143"/>
      <c r="Q7" s="179"/>
      <c r="R7" s="179"/>
      <c r="S7" s="180"/>
      <c r="T7" s="180"/>
      <c r="U7" s="180"/>
      <c r="V7" s="181"/>
      <c r="W7" s="143"/>
      <c r="X7" s="179"/>
      <c r="Y7" s="180"/>
      <c r="Z7" s="180"/>
      <c r="AA7" s="181"/>
      <c r="AC7" s="179"/>
      <c r="AD7" s="179"/>
      <c r="AE7" s="348"/>
      <c r="AF7" s="180"/>
      <c r="AG7" s="180"/>
      <c r="AH7" s="190"/>
      <c r="AI7" s="180"/>
      <c r="AJ7" s="190"/>
      <c r="AK7" s="181"/>
    </row>
    <row r="8" spans="1:37" ht="36.6" customHeight="1" thickBot="1">
      <c r="A8" s="295"/>
      <c r="B8" s="142" t="s">
        <v>126</v>
      </c>
      <c r="C8" s="179"/>
      <c r="D8" s="179"/>
      <c r="E8" s="179"/>
      <c r="F8" s="180"/>
      <c r="G8" s="180"/>
      <c r="H8" s="180"/>
      <c r="I8" s="180"/>
      <c r="J8" s="180"/>
      <c r="K8" s="180"/>
      <c r="L8" s="180"/>
      <c r="M8" s="180"/>
      <c r="N8" s="190"/>
      <c r="O8" s="181"/>
      <c r="P8" s="143"/>
      <c r="Q8" s="179"/>
      <c r="R8" s="179"/>
      <c r="S8" s="180"/>
      <c r="T8" s="180"/>
      <c r="U8" s="180"/>
      <c r="V8" s="181"/>
      <c r="W8" s="143"/>
      <c r="X8" s="179"/>
      <c r="Y8" s="180"/>
      <c r="Z8" s="180"/>
      <c r="AA8" s="181"/>
      <c r="AC8" s="179"/>
      <c r="AD8" s="179"/>
      <c r="AE8" s="180"/>
      <c r="AF8" s="180"/>
      <c r="AG8" s="180"/>
      <c r="AH8" s="190"/>
      <c r="AI8" s="180"/>
      <c r="AJ8" s="190"/>
      <c r="AK8" s="181"/>
    </row>
    <row r="9" spans="1:37" ht="36.6" customHeight="1" thickBot="1">
      <c r="A9" s="295"/>
      <c r="B9" s="142" t="s">
        <v>171</v>
      </c>
      <c r="C9" s="179"/>
      <c r="D9" s="179"/>
      <c r="E9" s="179"/>
      <c r="F9" s="180"/>
      <c r="G9" s="180"/>
      <c r="H9" s="180"/>
      <c r="I9" s="180"/>
      <c r="J9" s="180"/>
      <c r="K9" s="180"/>
      <c r="L9" s="180"/>
      <c r="M9" s="180"/>
      <c r="N9" s="190"/>
      <c r="O9" s="181"/>
      <c r="P9" s="143"/>
      <c r="Q9" s="179"/>
      <c r="R9" s="179"/>
      <c r="S9" s="180"/>
      <c r="T9" s="180"/>
      <c r="U9" s="180"/>
      <c r="V9" s="181"/>
      <c r="W9" s="143"/>
      <c r="X9" s="179"/>
      <c r="Y9" s="180"/>
      <c r="Z9" s="180"/>
      <c r="AA9" s="181"/>
      <c r="AC9" s="179"/>
      <c r="AD9" s="179"/>
      <c r="AE9" s="180"/>
      <c r="AF9" s="180"/>
      <c r="AG9" s="180"/>
      <c r="AH9" s="190"/>
      <c r="AI9" s="180"/>
      <c r="AJ9" s="190"/>
      <c r="AK9" s="181"/>
    </row>
    <row r="10" spans="1:37" ht="36.6" customHeight="1">
      <c r="A10" s="295"/>
      <c r="B10" s="142" t="s">
        <v>134</v>
      </c>
      <c r="C10" s="179"/>
      <c r="D10" s="179"/>
      <c r="E10" s="179"/>
      <c r="F10" s="180"/>
      <c r="G10" s="180"/>
      <c r="H10" s="180"/>
      <c r="I10" s="180"/>
      <c r="J10" s="180"/>
      <c r="K10" s="180"/>
      <c r="L10" s="180"/>
      <c r="M10" s="180"/>
      <c r="N10" s="190"/>
      <c r="O10" s="181"/>
      <c r="P10" s="143"/>
      <c r="Q10" s="179"/>
      <c r="R10" s="179"/>
      <c r="S10" s="180"/>
      <c r="T10" s="180"/>
      <c r="U10" s="180"/>
      <c r="V10" s="181"/>
      <c r="W10" s="143"/>
      <c r="X10" s="179"/>
      <c r="Y10" s="180"/>
      <c r="Z10" s="180"/>
      <c r="AA10" s="181"/>
      <c r="AC10" s="179"/>
      <c r="AD10" s="179"/>
      <c r="AE10" s="180"/>
      <c r="AF10" s="180"/>
      <c r="AG10" s="180"/>
      <c r="AH10" s="190"/>
      <c r="AI10" s="180"/>
      <c r="AJ10" s="190"/>
      <c r="AK10" s="181"/>
    </row>
    <row r="11" spans="1:37" ht="15.75">
      <c r="A11" s="350" t="s">
        <v>83</v>
      </c>
      <c r="B11" s="352" t="s">
        <v>174</v>
      </c>
      <c r="C11" s="182"/>
      <c r="D11" s="183"/>
      <c r="E11" s="183"/>
      <c r="F11" s="183"/>
      <c r="G11" s="183"/>
      <c r="H11" s="183"/>
      <c r="I11" s="183"/>
      <c r="J11" s="183"/>
      <c r="K11" s="183"/>
      <c r="L11" s="183"/>
      <c r="M11" s="183"/>
      <c r="N11" s="191"/>
      <c r="O11" s="184"/>
      <c r="P11" s="143"/>
      <c r="Q11" s="182"/>
      <c r="R11" s="156"/>
      <c r="S11" s="183"/>
      <c r="T11" s="183"/>
      <c r="U11" s="183"/>
      <c r="V11" s="184"/>
      <c r="W11" s="143"/>
      <c r="X11" s="182"/>
      <c r="Y11" s="183"/>
      <c r="Z11" s="183"/>
      <c r="AA11" s="184"/>
      <c r="AC11" s="182"/>
      <c r="AD11" s="156"/>
      <c r="AE11" s="183"/>
      <c r="AF11" s="183"/>
      <c r="AG11" s="183"/>
      <c r="AH11" s="191"/>
      <c r="AI11" s="183"/>
      <c r="AJ11" s="191"/>
      <c r="AK11" s="184"/>
    </row>
    <row r="12" spans="1:37" ht="32.25" thickBot="1">
      <c r="A12" s="351"/>
      <c r="B12" s="175" t="s">
        <v>131</v>
      </c>
      <c r="C12" s="182"/>
      <c r="D12" s="183"/>
      <c r="E12" s="183"/>
      <c r="F12" s="183"/>
      <c r="G12" s="183"/>
      <c r="H12" s="183"/>
      <c r="I12" s="183"/>
      <c r="J12" s="183"/>
      <c r="K12" s="183"/>
      <c r="L12" s="183"/>
      <c r="M12" s="183"/>
      <c r="N12" s="191"/>
      <c r="O12" s="184"/>
      <c r="P12" s="143"/>
      <c r="Q12" s="182"/>
      <c r="R12" s="156"/>
      <c r="S12" s="183"/>
      <c r="T12" s="183"/>
      <c r="U12" s="183"/>
      <c r="V12" s="184"/>
      <c r="W12" s="143"/>
      <c r="X12" s="182"/>
      <c r="Y12" s="183"/>
      <c r="Z12" s="183"/>
      <c r="AA12" s="184"/>
      <c r="AC12" s="182"/>
      <c r="AD12" s="156"/>
      <c r="AE12" s="183"/>
      <c r="AF12" s="183"/>
      <c r="AG12" s="183"/>
      <c r="AH12" s="191"/>
      <c r="AI12" s="183"/>
      <c r="AJ12" s="191"/>
      <c r="AK12" s="184"/>
    </row>
    <row r="13" spans="1:37" ht="47.25">
      <c r="A13" s="174" t="s">
        <v>84</v>
      </c>
      <c r="B13" s="177" t="s">
        <v>132</v>
      </c>
      <c r="C13" s="156"/>
      <c r="D13" s="157"/>
      <c r="E13" s="157"/>
      <c r="F13" s="157"/>
      <c r="G13" s="157"/>
      <c r="H13" s="157"/>
      <c r="I13" s="157"/>
      <c r="J13" s="157"/>
      <c r="K13" s="157"/>
      <c r="L13" s="157"/>
      <c r="M13" s="157"/>
      <c r="N13" s="158"/>
      <c r="O13" s="159"/>
      <c r="P13" s="143"/>
      <c r="Q13" s="156"/>
      <c r="R13" s="156"/>
      <c r="S13" s="157"/>
      <c r="T13" s="157"/>
      <c r="U13" s="157"/>
      <c r="V13" s="159"/>
      <c r="W13" s="143"/>
      <c r="X13" s="156"/>
      <c r="Y13" s="157"/>
      <c r="Z13" s="157"/>
      <c r="AA13" s="159"/>
      <c r="AC13" s="156"/>
      <c r="AD13" s="156"/>
      <c r="AE13" s="157"/>
      <c r="AF13" s="157"/>
      <c r="AG13" s="157"/>
      <c r="AH13" s="158"/>
      <c r="AI13" s="157"/>
      <c r="AJ13" s="158"/>
      <c r="AK13" s="159"/>
    </row>
  </sheetData>
  <mergeCells count="6">
    <mergeCell ref="A11:A12"/>
    <mergeCell ref="AC1:AK1"/>
    <mergeCell ref="X1:AA1"/>
    <mergeCell ref="C1:O1"/>
    <mergeCell ref="Q1:V1"/>
    <mergeCell ref="A4:A10"/>
  </mergeCells>
  <conditionalFormatting sqref="C5:N13 Q5:U13 X5:Z13 AC5:AJ13">
    <cfRule type="containsText" dxfId="65" priority="136" stopIfTrue="1" operator="containsText" text="V">
      <formula>NOT(ISERROR(SEARCH("V",C5)))</formula>
    </cfRule>
    <cfRule type="containsText" dxfId="64" priority="137" stopIfTrue="1" operator="containsText" text="X">
      <formula>NOT(ISERROR(SEARCH("X",C5)))</formula>
    </cfRule>
    <cfRule type="notContainsBlanks" dxfId="63" priority="138" stopIfTrue="1">
      <formula>LEN(TRIM(C5))&gt;0</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4"/>
  <sheetViews>
    <sheetView rightToLeft="1" topLeftCell="A9" zoomScale="115" zoomScaleNormal="115" workbookViewId="0">
      <pane xSplit="2" topLeftCell="C1" activePane="topRight" state="frozen"/>
      <selection pane="topRight" activeCell="B5" sqref="B5:B7"/>
    </sheetView>
  </sheetViews>
  <sheetFormatPr defaultRowHeight="14.25"/>
  <cols>
    <col min="2" max="2" width="55" customWidth="1"/>
    <col min="3" max="14" width="10.625" customWidth="1"/>
    <col min="15" max="15" width="11.625" customWidth="1"/>
    <col min="16" max="20" width="10.625" customWidth="1"/>
  </cols>
  <sheetData>
    <row r="1" spans="1:27" ht="27.95" customHeight="1">
      <c r="A1" s="139"/>
      <c r="B1" s="356"/>
      <c r="C1" s="357">
        <f>'תנאי-סף'!D3</f>
        <v>0</v>
      </c>
      <c r="D1" s="357"/>
      <c r="E1" s="357"/>
      <c r="F1" s="357"/>
      <c r="G1" s="357"/>
      <c r="H1" s="357"/>
      <c r="I1" s="356"/>
      <c r="J1" s="357">
        <f>'תנאי-סף'!E3</f>
        <v>0</v>
      </c>
      <c r="K1" s="357"/>
      <c r="L1" s="357"/>
      <c r="M1" s="357"/>
      <c r="N1" s="357"/>
      <c r="O1" s="357"/>
      <c r="P1" s="357"/>
      <c r="Q1" s="357"/>
      <c r="R1" s="356"/>
      <c r="S1" s="357">
        <f>'תנאי-סף'!F3</f>
        <v>0</v>
      </c>
      <c r="T1" s="357"/>
      <c r="U1" s="356"/>
      <c r="V1" s="357">
        <f>'תנאי-סף'!G3</f>
        <v>0</v>
      </c>
      <c r="W1" s="357"/>
      <c r="X1" s="357"/>
      <c r="Y1" s="357"/>
      <c r="Z1" s="357"/>
      <c r="AA1" s="357"/>
    </row>
    <row r="2" spans="1:27" ht="15.75">
      <c r="A2" s="141"/>
      <c r="B2" s="356"/>
      <c r="C2" s="358">
        <v>1</v>
      </c>
      <c r="D2" s="358">
        <v>2</v>
      </c>
      <c r="E2" s="358">
        <v>3</v>
      </c>
      <c r="F2" s="358">
        <v>4</v>
      </c>
      <c r="G2" s="358">
        <v>5</v>
      </c>
      <c r="H2" s="358"/>
      <c r="I2" s="356"/>
      <c r="J2" s="358">
        <v>1</v>
      </c>
      <c r="K2" s="358">
        <v>2</v>
      </c>
      <c r="L2" s="358">
        <v>3</v>
      </c>
      <c r="M2" s="358">
        <v>4</v>
      </c>
      <c r="N2" s="358">
        <v>5</v>
      </c>
      <c r="O2" s="358">
        <v>6</v>
      </c>
      <c r="P2" s="358">
        <v>7</v>
      </c>
      <c r="Q2" s="358"/>
      <c r="R2" s="356"/>
      <c r="S2" s="358" t="s">
        <v>138</v>
      </c>
      <c r="T2" s="358"/>
      <c r="U2" s="356"/>
      <c r="V2" s="358">
        <v>1</v>
      </c>
      <c r="W2" s="358">
        <v>2</v>
      </c>
      <c r="X2" s="358">
        <v>3</v>
      </c>
      <c r="Y2" s="358">
        <v>4</v>
      </c>
      <c r="Z2" s="358">
        <v>5</v>
      </c>
      <c r="AA2" s="358"/>
    </row>
    <row r="3" spans="1:27" ht="50.45" customHeight="1">
      <c r="A3" s="141"/>
      <c r="B3" s="356"/>
      <c r="C3" s="358"/>
      <c r="D3" s="359"/>
      <c r="E3" s="359"/>
      <c r="F3" s="359"/>
      <c r="G3" s="359"/>
      <c r="H3" s="358"/>
      <c r="I3" s="356"/>
      <c r="J3" s="359"/>
      <c r="K3" s="360"/>
      <c r="L3" s="358"/>
      <c r="M3" s="358"/>
      <c r="N3" s="360"/>
      <c r="O3" s="359"/>
      <c r="P3" s="358"/>
      <c r="Q3" s="358"/>
      <c r="R3" s="356"/>
      <c r="S3" s="358"/>
      <c r="T3" s="358"/>
      <c r="U3" s="356"/>
      <c r="V3" s="359"/>
      <c r="W3" s="360"/>
      <c r="X3" s="360"/>
      <c r="Y3" s="358"/>
      <c r="Z3" s="360"/>
      <c r="AA3" s="358"/>
    </row>
    <row r="4" spans="1:27" ht="50.45" customHeight="1">
      <c r="A4" s="349" t="s">
        <v>85</v>
      </c>
      <c r="B4" s="362" t="s">
        <v>175</v>
      </c>
      <c r="C4" s="362"/>
      <c r="D4" s="363"/>
      <c r="E4" s="361"/>
      <c r="F4" s="362"/>
      <c r="G4" s="363"/>
      <c r="H4" s="361"/>
      <c r="I4" s="362"/>
      <c r="J4" s="363"/>
      <c r="K4" s="361"/>
      <c r="L4" s="362"/>
      <c r="M4" s="363"/>
      <c r="N4" s="361"/>
      <c r="O4" s="362"/>
      <c r="P4" s="363"/>
      <c r="Q4" s="361"/>
      <c r="R4" s="362"/>
      <c r="S4" s="363"/>
      <c r="T4" s="361"/>
      <c r="U4" s="362"/>
      <c r="V4" s="363"/>
      <c r="W4" s="361"/>
      <c r="X4" s="362"/>
      <c r="Y4" s="363"/>
      <c r="Z4" s="361"/>
      <c r="AA4" s="363"/>
    </row>
    <row r="5" spans="1:27" ht="50.45" customHeight="1">
      <c r="A5" s="349"/>
      <c r="B5" s="364" t="s">
        <v>177</v>
      </c>
      <c r="C5" s="354"/>
      <c r="D5" s="354"/>
      <c r="E5" s="354"/>
      <c r="F5" s="354"/>
      <c r="G5" s="354"/>
      <c r="H5" s="354"/>
      <c r="I5" s="354"/>
      <c r="J5" s="354"/>
      <c r="K5" s="354"/>
      <c r="L5" s="354"/>
      <c r="M5" s="354"/>
      <c r="N5" s="354"/>
      <c r="O5" s="354"/>
      <c r="P5" s="354"/>
      <c r="Q5" s="354"/>
      <c r="R5" s="354"/>
      <c r="S5" s="354"/>
      <c r="T5" s="354"/>
      <c r="U5" s="354"/>
      <c r="V5" s="354"/>
      <c r="W5" s="354"/>
      <c r="X5" s="354"/>
      <c r="Y5" s="354"/>
      <c r="Z5" s="354"/>
      <c r="AA5" s="354"/>
    </row>
    <row r="6" spans="1:27" ht="50.45" customHeight="1">
      <c r="A6" s="349"/>
      <c r="B6" s="364" t="s">
        <v>178</v>
      </c>
      <c r="C6" s="355"/>
      <c r="D6" s="355"/>
      <c r="E6" s="355"/>
      <c r="F6" s="355"/>
      <c r="G6" s="355"/>
      <c r="H6" s="355"/>
      <c r="I6" s="355"/>
      <c r="J6" s="355"/>
      <c r="K6" s="355"/>
      <c r="L6" s="355"/>
      <c r="M6" s="355"/>
      <c r="N6" s="355"/>
      <c r="O6" s="355"/>
      <c r="P6" s="355"/>
      <c r="Q6" s="355"/>
      <c r="R6" s="355"/>
      <c r="S6" s="355"/>
      <c r="T6" s="355"/>
      <c r="U6" s="355"/>
      <c r="V6" s="355"/>
      <c r="W6" s="355"/>
      <c r="X6" s="355"/>
      <c r="Y6" s="355"/>
      <c r="Z6" s="355"/>
      <c r="AA6" s="355"/>
    </row>
    <row r="7" spans="1:27" ht="50.45" customHeight="1">
      <c r="A7" s="349"/>
      <c r="B7" s="364" t="s">
        <v>179</v>
      </c>
      <c r="C7" s="355"/>
      <c r="D7" s="355"/>
      <c r="E7" s="355"/>
      <c r="F7" s="355"/>
      <c r="G7" s="355"/>
      <c r="H7" s="355"/>
      <c r="I7" s="355"/>
      <c r="J7" s="355"/>
      <c r="K7" s="355"/>
      <c r="L7" s="355"/>
      <c r="M7" s="355"/>
      <c r="N7" s="355"/>
      <c r="O7" s="355"/>
      <c r="P7" s="355"/>
      <c r="Q7" s="355"/>
      <c r="R7" s="355"/>
      <c r="S7" s="355"/>
      <c r="T7" s="355"/>
      <c r="U7" s="355"/>
      <c r="V7" s="355"/>
      <c r="W7" s="355"/>
      <c r="X7" s="355"/>
      <c r="Y7" s="355"/>
      <c r="Z7" s="355"/>
      <c r="AA7" s="355"/>
    </row>
    <row r="8" spans="1:27" ht="50.45" customHeight="1">
      <c r="A8" s="349" t="s">
        <v>180</v>
      </c>
      <c r="B8" s="363" t="s">
        <v>176</v>
      </c>
      <c r="C8" s="353"/>
      <c r="D8" s="353"/>
      <c r="E8" s="353"/>
      <c r="F8" s="353"/>
      <c r="G8" s="353"/>
      <c r="H8" s="353"/>
      <c r="I8" s="353"/>
      <c r="J8" s="353"/>
      <c r="K8" s="353"/>
      <c r="L8" s="353"/>
      <c r="M8" s="353"/>
      <c r="N8" s="353"/>
      <c r="O8" s="353"/>
      <c r="P8" s="353"/>
      <c r="Q8" s="353"/>
      <c r="R8" s="353"/>
      <c r="S8" s="353"/>
      <c r="T8" s="353"/>
      <c r="U8" s="353"/>
      <c r="V8" s="353"/>
      <c r="W8" s="353"/>
      <c r="X8" s="353"/>
      <c r="Y8" s="353"/>
      <c r="Z8" s="353"/>
      <c r="AA8" s="353"/>
    </row>
    <row r="9" spans="1:27" ht="69" customHeight="1">
      <c r="A9" s="365"/>
      <c r="B9" s="364" t="s">
        <v>181</v>
      </c>
      <c r="C9" s="354"/>
      <c r="D9" s="354"/>
      <c r="E9" s="354"/>
      <c r="F9" s="354"/>
      <c r="G9" s="354"/>
      <c r="H9" s="354"/>
      <c r="I9" s="354"/>
      <c r="J9" s="354"/>
      <c r="K9" s="354"/>
      <c r="L9" s="354"/>
      <c r="M9" s="354"/>
      <c r="N9" s="354"/>
      <c r="O9" s="354"/>
      <c r="P9" s="354"/>
      <c r="Q9" s="354"/>
      <c r="R9" s="354"/>
      <c r="S9" s="354"/>
      <c r="T9" s="354"/>
      <c r="U9" s="354"/>
      <c r="V9" s="354"/>
      <c r="W9" s="354"/>
      <c r="X9" s="354"/>
      <c r="Y9" s="354"/>
      <c r="Z9" s="354"/>
      <c r="AA9" s="354"/>
    </row>
    <row r="10" spans="1:27" ht="36" customHeight="1">
      <c r="A10" s="365"/>
      <c r="B10" s="364" t="s">
        <v>127</v>
      </c>
      <c r="C10" s="355"/>
      <c r="D10" s="355"/>
      <c r="E10" s="355"/>
      <c r="F10" s="355"/>
      <c r="G10" s="355"/>
      <c r="H10" s="355"/>
      <c r="I10" s="355"/>
      <c r="J10" s="355"/>
      <c r="K10" s="355"/>
      <c r="L10" s="355"/>
      <c r="M10" s="355"/>
      <c r="N10" s="355"/>
      <c r="O10" s="355"/>
      <c r="P10" s="355"/>
      <c r="Q10" s="355"/>
      <c r="R10" s="355"/>
      <c r="S10" s="355"/>
      <c r="T10" s="355"/>
      <c r="U10" s="355"/>
      <c r="V10" s="355"/>
      <c r="W10" s="355"/>
      <c r="X10" s="355"/>
      <c r="Y10" s="355"/>
      <c r="Z10" s="355"/>
      <c r="AA10" s="355"/>
    </row>
    <row r="11" spans="1:27" ht="36.6" customHeight="1">
      <c r="A11" s="365"/>
      <c r="B11" s="364" t="s">
        <v>133</v>
      </c>
      <c r="C11" s="355"/>
      <c r="D11" s="355"/>
      <c r="E11" s="355"/>
      <c r="F11" s="355"/>
      <c r="G11" s="355"/>
      <c r="H11" s="355"/>
      <c r="I11" s="355"/>
      <c r="J11" s="355"/>
      <c r="K11" s="355"/>
      <c r="L11" s="355"/>
      <c r="M11" s="355"/>
      <c r="N11" s="355"/>
      <c r="O11" s="355"/>
      <c r="P11" s="355"/>
      <c r="Q11" s="355"/>
      <c r="R11" s="355"/>
      <c r="S11" s="355"/>
      <c r="T11" s="355"/>
      <c r="U11" s="355"/>
      <c r="V11" s="355"/>
      <c r="W11" s="355"/>
      <c r="X11" s="355"/>
      <c r="Y11" s="355"/>
      <c r="Z11" s="355"/>
      <c r="AA11" s="355"/>
    </row>
    <row r="12" spans="1:27" ht="36.6" customHeight="1">
      <c r="A12" s="365"/>
      <c r="B12" s="364" t="s">
        <v>126</v>
      </c>
      <c r="C12" s="354"/>
      <c r="D12" s="354"/>
      <c r="E12" s="354"/>
      <c r="F12" s="354"/>
      <c r="G12" s="354"/>
      <c r="H12" s="354"/>
      <c r="I12" s="354"/>
      <c r="J12" s="354"/>
      <c r="K12" s="354"/>
      <c r="L12" s="354"/>
      <c r="M12" s="354"/>
      <c r="N12" s="354"/>
      <c r="O12" s="354"/>
      <c r="P12" s="354"/>
      <c r="Q12" s="354"/>
      <c r="R12" s="354"/>
      <c r="S12" s="354"/>
      <c r="T12" s="354"/>
      <c r="U12" s="354"/>
      <c r="V12" s="354"/>
      <c r="W12" s="354"/>
      <c r="X12" s="354"/>
      <c r="Y12" s="354"/>
      <c r="Z12" s="354"/>
      <c r="AA12" s="354"/>
    </row>
    <row r="13" spans="1:27" ht="36.6" customHeight="1">
      <c r="A13" s="365"/>
      <c r="B13" s="364" t="s">
        <v>171</v>
      </c>
      <c r="C13" s="355"/>
      <c r="D13" s="355"/>
      <c r="E13" s="355"/>
      <c r="F13" s="355"/>
      <c r="G13" s="355"/>
      <c r="H13" s="355"/>
      <c r="I13" s="355"/>
      <c r="J13" s="355"/>
      <c r="K13" s="355"/>
      <c r="L13" s="355"/>
      <c r="M13" s="355"/>
      <c r="N13" s="355"/>
      <c r="O13" s="355"/>
      <c r="P13" s="355"/>
      <c r="Q13" s="355"/>
      <c r="R13" s="355"/>
      <c r="S13" s="355"/>
      <c r="T13" s="355"/>
      <c r="U13" s="355"/>
      <c r="V13" s="355"/>
      <c r="W13" s="355"/>
      <c r="X13" s="355"/>
      <c r="Y13" s="355"/>
      <c r="Z13" s="355"/>
      <c r="AA13" s="355"/>
    </row>
    <row r="14" spans="1:27" ht="36.6" customHeight="1">
      <c r="A14" s="365"/>
      <c r="B14" s="364" t="s">
        <v>134</v>
      </c>
      <c r="C14" s="355"/>
      <c r="D14" s="355"/>
      <c r="E14" s="355"/>
      <c r="F14" s="355"/>
      <c r="G14" s="355"/>
      <c r="H14" s="355"/>
      <c r="I14" s="355"/>
      <c r="J14" s="355"/>
      <c r="K14" s="355"/>
      <c r="L14" s="355"/>
      <c r="M14" s="355"/>
      <c r="N14" s="355"/>
      <c r="O14" s="355"/>
      <c r="P14" s="355"/>
      <c r="Q14" s="355"/>
      <c r="R14" s="355"/>
      <c r="S14" s="355"/>
      <c r="T14" s="355"/>
      <c r="U14" s="355"/>
      <c r="V14" s="355"/>
      <c r="W14" s="355"/>
      <c r="X14" s="355"/>
      <c r="Y14" s="355"/>
      <c r="Z14" s="355"/>
      <c r="AA14" s="355"/>
    </row>
  </sheetData>
  <mergeCells count="24">
    <mergeCell ref="W8:Y8"/>
    <mergeCell ref="Z8:AA8"/>
    <mergeCell ref="A4:A7"/>
    <mergeCell ref="A8:A14"/>
    <mergeCell ref="H8:J8"/>
    <mergeCell ref="K8:M8"/>
    <mergeCell ref="N8:P8"/>
    <mergeCell ref="Q8:S8"/>
    <mergeCell ref="T8:V8"/>
    <mergeCell ref="C1:H1"/>
    <mergeCell ref="J1:Q1"/>
    <mergeCell ref="S1:T1"/>
    <mergeCell ref="V1:AA1"/>
    <mergeCell ref="B4:D4"/>
    <mergeCell ref="B8:D8"/>
    <mergeCell ref="E4:G4"/>
    <mergeCell ref="H4:J4"/>
    <mergeCell ref="K4:M4"/>
    <mergeCell ref="N4:P4"/>
    <mergeCell ref="Q4:S4"/>
    <mergeCell ref="T4:V4"/>
    <mergeCell ref="W4:Y4"/>
    <mergeCell ref="Z4:AA4"/>
    <mergeCell ref="E8:G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rightToLeft="1" topLeftCell="A8" zoomScale="60" zoomScaleNormal="60" workbookViewId="0">
      <selection activeCell="H1" sqref="H1:K1048576"/>
    </sheetView>
  </sheetViews>
  <sheetFormatPr defaultRowHeight="14.25"/>
  <cols>
    <col min="2" max="2" width="51.625" customWidth="1"/>
    <col min="3" max="3" width="7.125" customWidth="1"/>
    <col min="4" max="4" width="8.5" customWidth="1"/>
    <col min="5" max="5" width="38" customWidth="1"/>
    <col min="6" max="6" width="13" customWidth="1"/>
    <col min="7" max="7" width="26.625" customWidth="1"/>
    <col min="8" max="8" width="4.875" customWidth="1"/>
    <col min="9" max="9" width="35.125" hidden="1" customWidth="1"/>
  </cols>
  <sheetData>
    <row r="1" spans="1:9" ht="15.75" thickBot="1">
      <c r="A1" s="82"/>
      <c r="B1" s="82"/>
      <c r="C1" s="82"/>
      <c r="D1" s="82"/>
      <c r="E1" s="82"/>
      <c r="F1" s="82"/>
      <c r="G1" s="82"/>
    </row>
    <row r="2" spans="1:9" ht="16.5" thickBot="1">
      <c r="A2" s="83"/>
      <c r="B2" s="84"/>
      <c r="C2" s="84"/>
      <c r="D2" s="313">
        <v>1</v>
      </c>
      <c r="E2" s="314"/>
      <c r="F2" s="313">
        <v>2</v>
      </c>
      <c r="G2" s="314"/>
      <c r="I2" s="130" t="s">
        <v>80</v>
      </c>
    </row>
    <row r="3" spans="1:9" ht="14.25" customHeight="1">
      <c r="A3" s="298" t="s">
        <v>64</v>
      </c>
      <c r="B3" s="299"/>
      <c r="C3" s="311" t="s">
        <v>72</v>
      </c>
      <c r="D3" s="307">
        <f>'תנאי-סף'!D3</f>
        <v>0</v>
      </c>
      <c r="E3" s="308"/>
      <c r="F3" s="307">
        <f>'תנאי-סף'!E3</f>
        <v>0</v>
      </c>
      <c r="G3" s="308"/>
      <c r="I3" s="131" t="s">
        <v>89</v>
      </c>
    </row>
    <row r="4" spans="1:9" ht="22.5" customHeight="1" thickBot="1">
      <c r="A4" s="300"/>
      <c r="B4" s="301"/>
      <c r="C4" s="312"/>
      <c r="D4" s="309"/>
      <c r="E4" s="310"/>
      <c r="F4" s="309"/>
      <c r="G4" s="310"/>
      <c r="I4" s="131" t="s">
        <v>90</v>
      </c>
    </row>
    <row r="5" spans="1:9" ht="16.5" customHeight="1" thickBot="1">
      <c r="A5" s="79"/>
      <c r="B5" s="80"/>
      <c r="C5" s="81" t="s">
        <v>73</v>
      </c>
      <c r="D5" s="85" t="s">
        <v>66</v>
      </c>
      <c r="E5" s="86" t="s">
        <v>67</v>
      </c>
      <c r="F5" s="85" t="s">
        <v>66</v>
      </c>
      <c r="G5" s="86" t="s">
        <v>67</v>
      </c>
      <c r="I5" s="132" t="s">
        <v>91</v>
      </c>
    </row>
    <row r="6" spans="1:9" ht="123" customHeight="1">
      <c r="A6" s="302" t="s">
        <v>59</v>
      </c>
      <c r="B6" s="87" t="s">
        <v>164</v>
      </c>
      <c r="C6" s="134">
        <v>0.25</v>
      </c>
      <c r="D6" s="148"/>
      <c r="E6" s="150"/>
      <c r="F6" s="148"/>
      <c r="G6" s="150"/>
    </row>
    <row r="7" spans="1:9" ht="91.5" customHeight="1">
      <c r="A7" s="303"/>
      <c r="B7" s="88" t="s">
        <v>165</v>
      </c>
      <c r="C7" s="135">
        <v>0.15</v>
      </c>
      <c r="D7" s="149"/>
      <c r="E7" s="150"/>
      <c r="F7" s="149"/>
      <c r="G7" s="150"/>
    </row>
    <row r="8" spans="1:9" ht="107.25" customHeight="1">
      <c r="A8" s="303"/>
      <c r="B8" s="89" t="s">
        <v>166</v>
      </c>
      <c r="C8" s="135">
        <v>0.1</v>
      </c>
      <c r="D8" s="149"/>
      <c r="E8" s="150"/>
      <c r="F8" s="149"/>
      <c r="G8" s="150"/>
    </row>
    <row r="9" spans="1:9" ht="69" customHeight="1">
      <c r="A9" s="303"/>
      <c r="B9" s="89" t="s">
        <v>167</v>
      </c>
      <c r="C9" s="135">
        <v>0.1</v>
      </c>
      <c r="D9" s="149"/>
      <c r="E9" s="150"/>
      <c r="F9" s="149"/>
      <c r="G9" s="150"/>
    </row>
    <row r="10" spans="1:9" ht="60.75" customHeight="1">
      <c r="A10" s="303"/>
      <c r="B10" s="89" t="s">
        <v>168</v>
      </c>
      <c r="C10" s="135">
        <v>0.15</v>
      </c>
      <c r="D10" s="149"/>
      <c r="E10" s="150"/>
      <c r="F10" s="149"/>
      <c r="G10" s="150"/>
    </row>
    <row r="11" spans="1:9" ht="81.75" customHeight="1">
      <c r="A11" s="303"/>
      <c r="B11" s="89" t="s">
        <v>169</v>
      </c>
      <c r="C11" s="135">
        <v>0.15</v>
      </c>
      <c r="D11" s="149"/>
      <c r="E11" s="150"/>
      <c r="F11" s="149"/>
      <c r="G11" s="150"/>
    </row>
    <row r="12" spans="1:9" ht="71.25" customHeight="1" thickBot="1">
      <c r="A12" s="304"/>
      <c r="B12" s="90" t="s">
        <v>97</v>
      </c>
      <c r="C12" s="136">
        <v>0.1</v>
      </c>
      <c r="D12" s="149"/>
      <c r="E12" s="150"/>
      <c r="F12" s="149"/>
      <c r="G12" s="150"/>
    </row>
    <row r="13" spans="1:9" ht="21" customHeight="1" thickBot="1">
      <c r="A13" s="296" t="s">
        <v>56</v>
      </c>
      <c r="B13" s="297"/>
      <c r="C13" s="137">
        <f>SUM(C6:C12)</f>
        <v>1</v>
      </c>
      <c r="D13" s="305">
        <f>SUMPRODUCT($C$6:$C$12,D$6:D$12)*10</f>
        <v>0</v>
      </c>
      <c r="E13" s="306"/>
      <c r="F13" s="305">
        <f>SUMPRODUCT($C$6:$C$12,F$6:F$12)*10</f>
        <v>0</v>
      </c>
      <c r="G13" s="306"/>
    </row>
    <row r="14" spans="1:9" ht="15">
      <c r="A14" s="82"/>
      <c r="B14" s="82"/>
      <c r="C14" s="82"/>
      <c r="D14" s="82"/>
      <c r="E14" s="82"/>
      <c r="F14" s="82"/>
      <c r="G14" s="82"/>
    </row>
    <row r="15" spans="1:9" ht="15">
      <c r="A15" s="82"/>
      <c r="B15" s="82"/>
      <c r="C15" s="82"/>
      <c r="D15" s="82"/>
      <c r="E15" s="82"/>
      <c r="F15" s="82"/>
      <c r="G15" s="82"/>
    </row>
    <row r="16" spans="1:9" ht="15">
      <c r="A16" s="82"/>
      <c r="B16" s="82"/>
      <c r="C16" s="82"/>
      <c r="D16" s="82"/>
      <c r="E16" s="82"/>
      <c r="F16" s="82"/>
      <c r="G16" s="82"/>
    </row>
    <row r="17" spans="1:7" ht="15">
      <c r="A17" s="82"/>
      <c r="B17" s="82"/>
      <c r="C17" s="82"/>
      <c r="D17" s="82"/>
      <c r="E17" s="82"/>
      <c r="F17" s="82"/>
      <c r="G17" s="82"/>
    </row>
    <row r="18" spans="1:7" ht="15">
      <c r="A18" s="82"/>
      <c r="B18" s="82"/>
      <c r="C18" s="82"/>
      <c r="D18" s="82"/>
      <c r="E18" s="82"/>
      <c r="F18" s="82"/>
      <c r="G18" s="82"/>
    </row>
    <row r="19" spans="1:7" ht="15">
      <c r="A19" s="82"/>
      <c r="B19" s="82"/>
      <c r="C19" s="82"/>
      <c r="D19" s="82"/>
      <c r="E19" s="82"/>
      <c r="F19" s="82"/>
      <c r="G19" s="82"/>
    </row>
    <row r="20" spans="1:7" ht="15">
      <c r="A20" s="82"/>
      <c r="B20" s="82"/>
      <c r="C20" s="82"/>
      <c r="D20" s="82"/>
      <c r="E20" s="82"/>
      <c r="F20" s="82"/>
      <c r="G20" s="82"/>
    </row>
  </sheetData>
  <mergeCells count="10">
    <mergeCell ref="D2:E2"/>
    <mergeCell ref="F2:G2"/>
    <mergeCell ref="A13:B13"/>
    <mergeCell ref="A3:B4"/>
    <mergeCell ref="A6:A12"/>
    <mergeCell ref="D3:E4"/>
    <mergeCell ref="D13:E13"/>
    <mergeCell ref="F3:G4"/>
    <mergeCell ref="F13:G13"/>
    <mergeCell ref="C3:C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1"/>
  <sheetViews>
    <sheetView rightToLeft="1" topLeftCell="A3" zoomScale="70" zoomScaleNormal="70" workbookViewId="0">
      <selection activeCell="A8" sqref="A8:XFD11"/>
    </sheetView>
  </sheetViews>
  <sheetFormatPr defaultRowHeight="14.25"/>
  <cols>
    <col min="1" max="1" width="36.25" customWidth="1"/>
    <col min="2" max="3" width="8" customWidth="1"/>
    <col min="4" max="4" width="38.875" customWidth="1"/>
    <col min="5" max="5" width="9" customWidth="1"/>
    <col min="6" max="6" width="37.125" customWidth="1"/>
    <col min="7" max="11" width="18.5" customWidth="1"/>
  </cols>
  <sheetData>
    <row r="2" spans="1:13" ht="15" thickBot="1">
      <c r="A2" s="115"/>
      <c r="B2" s="115"/>
      <c r="C2" s="115"/>
      <c r="D2" s="115"/>
      <c r="E2" s="115"/>
      <c r="F2" s="115"/>
    </row>
    <row r="3" spans="1:13" ht="16.5" thickBot="1">
      <c r="A3" s="323" t="s">
        <v>57</v>
      </c>
      <c r="B3" s="324"/>
      <c r="C3" s="315">
        <v>1</v>
      </c>
      <c r="D3" s="316"/>
      <c r="E3" s="315">
        <v>2</v>
      </c>
      <c r="F3" s="316"/>
    </row>
    <row r="4" spans="1:13" ht="39" customHeight="1">
      <c r="A4" s="325" t="s">
        <v>44</v>
      </c>
      <c r="B4" s="326"/>
      <c r="C4" s="317">
        <f>'תנאי-סף'!D3</f>
        <v>0</v>
      </c>
      <c r="D4" s="318"/>
      <c r="E4" s="317">
        <f>'תנאי-סף'!E3</f>
        <v>0</v>
      </c>
      <c r="F4" s="318"/>
      <c r="G4" s="29"/>
      <c r="H4" s="29"/>
      <c r="I4" s="29"/>
      <c r="J4" s="29"/>
      <c r="K4" s="29"/>
      <c r="L4" s="29"/>
      <c r="M4" s="29"/>
    </row>
    <row r="5" spans="1:13" ht="15.75">
      <c r="A5" s="327" t="s">
        <v>55</v>
      </c>
      <c r="B5" s="327"/>
      <c r="C5" s="329"/>
      <c r="D5" s="330"/>
      <c r="E5" s="319"/>
      <c r="F5" s="320"/>
      <c r="G5" s="29"/>
    </row>
    <row r="6" spans="1:13" ht="16.5" thickBot="1">
      <c r="A6" s="328" t="s">
        <v>58</v>
      </c>
      <c r="B6" s="328"/>
      <c r="C6" s="329"/>
      <c r="D6" s="330"/>
      <c r="E6" s="319"/>
      <c r="F6" s="320"/>
    </row>
    <row r="7" spans="1:13" ht="16.5" thickBot="1">
      <c r="A7" s="124" t="s">
        <v>78</v>
      </c>
      <c r="B7" s="125" t="s">
        <v>73</v>
      </c>
      <c r="C7" s="126" t="s">
        <v>77</v>
      </c>
      <c r="D7" s="127" t="s">
        <v>76</v>
      </c>
      <c r="E7" s="126" t="s">
        <v>77</v>
      </c>
      <c r="F7" s="127" t="s">
        <v>76</v>
      </c>
    </row>
    <row r="8" spans="1:13" ht="82.9" customHeight="1">
      <c r="A8" s="118" t="s">
        <v>98</v>
      </c>
      <c r="B8" s="119">
        <v>0.2</v>
      </c>
      <c r="C8" s="117"/>
      <c r="D8" s="121"/>
      <c r="E8" s="117"/>
      <c r="F8" s="121"/>
    </row>
    <row r="9" spans="1:13" ht="76.150000000000006" customHeight="1">
      <c r="A9" s="164" t="s">
        <v>170</v>
      </c>
      <c r="B9" s="165">
        <v>0.4</v>
      </c>
      <c r="C9" s="117"/>
      <c r="D9" s="121"/>
      <c r="E9" s="117"/>
      <c r="F9" s="121"/>
    </row>
    <row r="10" spans="1:13" ht="90" customHeight="1">
      <c r="A10" s="164" t="s">
        <v>99</v>
      </c>
      <c r="B10" s="165">
        <v>0.2</v>
      </c>
      <c r="C10" s="117"/>
      <c r="D10" s="121"/>
      <c r="E10" s="117"/>
      <c r="F10" s="121"/>
    </row>
    <row r="11" spans="1:13" ht="67.150000000000006" customHeight="1">
      <c r="A11" s="120" t="s">
        <v>100</v>
      </c>
      <c r="B11" s="116">
        <v>0.2</v>
      </c>
      <c r="C11" s="117"/>
      <c r="D11" s="121"/>
      <c r="E11" s="117"/>
      <c r="F11" s="121"/>
    </row>
    <row r="12" spans="1:13" ht="16.5" thickBot="1">
      <c r="A12" s="122" t="s">
        <v>68</v>
      </c>
      <c r="B12" s="123">
        <f>SUM(B8:B11)</f>
        <v>1</v>
      </c>
      <c r="C12" s="321">
        <f>SUMPRODUCT($B$8:$B$11,C$8:C$11)*10</f>
        <v>0</v>
      </c>
      <c r="D12" s="322"/>
      <c r="E12" s="321">
        <f>SUMPRODUCT($B$8:$B$11,E$8:E$11)*10</f>
        <v>0</v>
      </c>
      <c r="F12" s="322"/>
    </row>
    <row r="14" spans="1:13" ht="15.75">
      <c r="A14" s="133" t="s">
        <v>81</v>
      </c>
    </row>
    <row r="15" spans="1:13" ht="15.75">
      <c r="A15" s="133"/>
    </row>
    <row r="16" spans="1:13" ht="15.75">
      <c r="A16" s="133"/>
    </row>
    <row r="17" spans="1:1" ht="15.75">
      <c r="A17" s="133"/>
    </row>
    <row r="18" spans="1:1" ht="15.75">
      <c r="A18" s="133"/>
    </row>
    <row r="19" spans="1:1" ht="15.75">
      <c r="A19" s="133"/>
    </row>
    <row r="20" spans="1:1" ht="15.75">
      <c r="A20" s="133"/>
    </row>
    <row r="21" spans="1:1" ht="15.75">
      <c r="A21" s="133" t="s">
        <v>92</v>
      </c>
    </row>
  </sheetData>
  <mergeCells count="14">
    <mergeCell ref="E12:F12"/>
    <mergeCell ref="A5:B5"/>
    <mergeCell ref="E5:F5"/>
    <mergeCell ref="A6:B6"/>
    <mergeCell ref="E6:F6"/>
    <mergeCell ref="C5:D5"/>
    <mergeCell ref="C6:D6"/>
    <mergeCell ref="C12:D12"/>
    <mergeCell ref="A3:B3"/>
    <mergeCell ref="E3:F3"/>
    <mergeCell ref="A4:B4"/>
    <mergeCell ref="E4:F4"/>
    <mergeCell ref="C3:D3"/>
    <mergeCell ref="C4:D4"/>
  </mergeCells>
  <dataValidations count="1">
    <dataValidation type="whole" allowBlank="1" showInputMessage="1" showErrorMessage="1" sqref="E8:E11 E20 E16:E18 C8:C11">
      <formula1>1</formula1>
      <formula2>10</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
  <sheetViews>
    <sheetView rightToLeft="1" tabSelected="1" zoomScale="60" zoomScaleNormal="60" workbookViewId="0">
      <pane xSplit="3" ySplit="2" topLeftCell="D3" activePane="bottomRight" state="frozen"/>
      <selection pane="topRight" activeCell="D1" sqref="D1"/>
      <selection pane="bottomLeft" activeCell="A3" sqref="A3"/>
      <selection pane="bottomRight" activeCell="A2" sqref="A2"/>
    </sheetView>
  </sheetViews>
  <sheetFormatPr defaultColWidth="8.75" defaultRowHeight="16.5"/>
  <cols>
    <col min="1" max="1" width="8.75" style="15"/>
    <col min="2" max="2" width="22.375" style="15" customWidth="1"/>
    <col min="3" max="3" width="16" style="195" customWidth="1"/>
    <col min="4" max="4" width="10.5" style="195" customWidth="1"/>
    <col min="5" max="6" width="14" style="194" customWidth="1"/>
    <col min="7" max="7" width="20.25" style="194" customWidth="1"/>
    <col min="8" max="8" width="16.375" style="194" customWidth="1"/>
    <col min="9" max="9" width="7.625" style="194" customWidth="1"/>
    <col min="10" max="11" width="14" style="194" customWidth="1"/>
    <col min="12" max="12" width="17.5" style="15" customWidth="1"/>
    <col min="13" max="13" width="17.75" style="15" customWidth="1"/>
    <col min="14" max="14" width="0" style="15" hidden="1" customWidth="1"/>
    <col min="15" max="15" width="8.75" style="15"/>
    <col min="16" max="16" width="20" style="15" customWidth="1"/>
    <col min="17" max="17" width="19.25" style="15" customWidth="1"/>
    <col min="18" max="18" width="21.625" style="15" customWidth="1"/>
    <col min="19" max="19" width="19.125" style="15" customWidth="1"/>
    <col min="20" max="20" width="8.75" style="15"/>
    <col min="21" max="21" width="13.75" style="15" customWidth="1"/>
    <col min="22" max="22" width="14.125" style="15" customWidth="1"/>
    <col min="23" max="23" width="14.25" style="15" customWidth="1"/>
    <col min="24" max="24" width="15.75" style="15" customWidth="1"/>
    <col min="25" max="16384" width="8.75" style="15"/>
  </cols>
  <sheetData>
    <row r="1" spans="1:24" ht="23.25">
      <c r="A1" s="334" t="s">
        <v>101</v>
      </c>
      <c r="B1" s="335"/>
      <c r="C1" s="335"/>
      <c r="D1" s="335"/>
      <c r="E1" s="332">
        <f>'תנאי-סף'!D3</f>
        <v>0</v>
      </c>
      <c r="F1" s="332"/>
      <c r="G1" s="333"/>
      <c r="H1" s="206"/>
      <c r="I1" s="331">
        <f>'תנאי-סף'!E3</f>
        <v>0</v>
      </c>
      <c r="J1" s="331"/>
      <c r="K1" s="331"/>
      <c r="L1" s="331"/>
      <c r="P1" s="332">
        <f>'תנאי-סף'!F3</f>
        <v>0</v>
      </c>
      <c r="Q1" s="332"/>
      <c r="R1" s="333"/>
      <c r="S1" s="211"/>
      <c r="T1" s="331">
        <f>'תנאי-סף'!G3</f>
        <v>0</v>
      </c>
      <c r="U1" s="331"/>
      <c r="V1" s="331"/>
      <c r="W1" s="331"/>
    </row>
    <row r="2" spans="1:24" ht="54">
      <c r="A2" s="167" t="s">
        <v>14</v>
      </c>
      <c r="B2" s="171" t="s">
        <v>102</v>
      </c>
      <c r="C2" s="193" t="s">
        <v>103</v>
      </c>
      <c r="D2" s="193" t="s">
        <v>135</v>
      </c>
      <c r="E2" s="196" t="s">
        <v>104</v>
      </c>
      <c r="F2" s="196" t="s">
        <v>105</v>
      </c>
      <c r="G2" s="197" t="s">
        <v>106</v>
      </c>
      <c r="H2" s="206"/>
      <c r="I2" s="15"/>
      <c r="J2" s="196" t="s">
        <v>104</v>
      </c>
      <c r="K2" s="196" t="s">
        <v>105</v>
      </c>
      <c r="L2" s="197" t="s">
        <v>106</v>
      </c>
      <c r="P2" s="196" t="s">
        <v>104</v>
      </c>
      <c r="Q2" s="196" t="s">
        <v>105</v>
      </c>
      <c r="R2" s="197" t="s">
        <v>106</v>
      </c>
      <c r="S2" s="211"/>
      <c r="U2" s="196" t="s">
        <v>104</v>
      </c>
      <c r="V2" s="196" t="s">
        <v>105</v>
      </c>
      <c r="W2" s="197" t="s">
        <v>106</v>
      </c>
    </row>
    <row r="3" spans="1:24" ht="78.75">
      <c r="A3" s="167" t="s">
        <v>108</v>
      </c>
      <c r="B3" s="166" t="s">
        <v>114</v>
      </c>
      <c r="C3" s="172" t="s">
        <v>120</v>
      </c>
      <c r="D3" s="202">
        <v>140</v>
      </c>
      <c r="E3" s="192">
        <v>0</v>
      </c>
      <c r="F3" s="168">
        <f t="shared" ref="F3:F8" si="0">E3*D3</f>
        <v>0</v>
      </c>
      <c r="G3" s="169">
        <f t="shared" ref="G3:G8" si="1">F3*$A$11</f>
        <v>0</v>
      </c>
      <c r="H3" s="206"/>
      <c r="I3" s="15"/>
      <c r="J3" s="192">
        <v>0</v>
      </c>
      <c r="K3" s="168">
        <f t="shared" ref="K3:K8" si="2">J3*I3</f>
        <v>0</v>
      </c>
      <c r="L3" s="169">
        <f t="shared" ref="L3:L8" si="3">K3*$A$11</f>
        <v>0</v>
      </c>
      <c r="P3" s="192">
        <v>0</v>
      </c>
      <c r="Q3" s="168">
        <f t="shared" ref="Q3:Q8" si="4">P3*O3</f>
        <v>0</v>
      </c>
      <c r="R3" s="169">
        <f t="shared" ref="R3:R8" si="5">Q3*$A$11</f>
        <v>0</v>
      </c>
      <c r="S3" s="211"/>
      <c r="U3" s="192">
        <v>0</v>
      </c>
      <c r="V3" s="168">
        <f t="shared" ref="V3:V8" si="6">U3*T3</f>
        <v>0</v>
      </c>
      <c r="W3" s="169">
        <f t="shared" ref="W3:W8" si="7">V3*$A$11</f>
        <v>0</v>
      </c>
    </row>
    <row r="4" spans="1:24" ht="63" customHeight="1">
      <c r="A4" s="167" t="s">
        <v>109</v>
      </c>
      <c r="B4" s="166" t="s">
        <v>115</v>
      </c>
      <c r="C4" s="173" t="s">
        <v>121</v>
      </c>
      <c r="D4" s="202">
        <v>1</v>
      </c>
      <c r="E4" s="192">
        <v>0</v>
      </c>
      <c r="F4" s="168">
        <f t="shared" si="0"/>
        <v>0</v>
      </c>
      <c r="G4" s="169">
        <f t="shared" si="1"/>
        <v>0</v>
      </c>
      <c r="H4" s="206"/>
      <c r="I4" s="15"/>
      <c r="J4" s="192">
        <v>0</v>
      </c>
      <c r="K4" s="168">
        <f t="shared" si="2"/>
        <v>0</v>
      </c>
      <c r="L4" s="169">
        <f t="shared" si="3"/>
        <v>0</v>
      </c>
      <c r="P4" s="192">
        <v>0</v>
      </c>
      <c r="Q4" s="168">
        <f t="shared" si="4"/>
        <v>0</v>
      </c>
      <c r="R4" s="169">
        <f t="shared" si="5"/>
        <v>0</v>
      </c>
      <c r="S4" s="211"/>
      <c r="U4" s="192">
        <v>0</v>
      </c>
      <c r="V4" s="168">
        <f t="shared" si="6"/>
        <v>0</v>
      </c>
      <c r="W4" s="169">
        <f t="shared" si="7"/>
        <v>0</v>
      </c>
    </row>
    <row r="5" spans="1:24" ht="37.9" customHeight="1">
      <c r="A5" s="167" t="s">
        <v>110</v>
      </c>
      <c r="B5" s="171" t="s">
        <v>116</v>
      </c>
      <c r="C5" s="173" t="s">
        <v>122</v>
      </c>
      <c r="D5" s="202">
        <v>1</v>
      </c>
      <c r="E5" s="192">
        <v>0</v>
      </c>
      <c r="F5" s="168">
        <f t="shared" si="0"/>
        <v>0</v>
      </c>
      <c r="G5" s="169">
        <f t="shared" si="1"/>
        <v>0</v>
      </c>
      <c r="H5" s="206"/>
      <c r="I5" s="15"/>
      <c r="J5" s="192">
        <v>0</v>
      </c>
      <c r="K5" s="168">
        <f t="shared" si="2"/>
        <v>0</v>
      </c>
      <c r="L5" s="169">
        <f t="shared" si="3"/>
        <v>0</v>
      </c>
      <c r="P5" s="192">
        <v>0</v>
      </c>
      <c r="Q5" s="168">
        <f t="shared" si="4"/>
        <v>0</v>
      </c>
      <c r="R5" s="169">
        <f t="shared" si="5"/>
        <v>0</v>
      </c>
      <c r="S5" s="211"/>
      <c r="U5" s="192">
        <v>0</v>
      </c>
      <c r="V5" s="168">
        <f t="shared" si="6"/>
        <v>0</v>
      </c>
      <c r="W5" s="169">
        <f t="shared" si="7"/>
        <v>0</v>
      </c>
    </row>
    <row r="6" spans="1:24" ht="49.9" customHeight="1">
      <c r="A6" s="167" t="s">
        <v>111</v>
      </c>
      <c r="B6" s="171" t="s">
        <v>117</v>
      </c>
      <c r="C6" s="172" t="s">
        <v>123</v>
      </c>
      <c r="D6" s="202">
        <v>1</v>
      </c>
      <c r="E6" s="192">
        <v>0</v>
      </c>
      <c r="F6" s="168">
        <f t="shared" si="0"/>
        <v>0</v>
      </c>
      <c r="G6" s="169">
        <f t="shared" si="1"/>
        <v>0</v>
      </c>
      <c r="H6" s="206"/>
      <c r="I6" s="15"/>
      <c r="J6" s="192">
        <v>0</v>
      </c>
      <c r="K6" s="168">
        <f t="shared" si="2"/>
        <v>0</v>
      </c>
      <c r="L6" s="169">
        <f t="shared" si="3"/>
        <v>0</v>
      </c>
      <c r="P6" s="192">
        <v>0</v>
      </c>
      <c r="Q6" s="168">
        <f t="shared" si="4"/>
        <v>0</v>
      </c>
      <c r="R6" s="169">
        <f t="shared" si="5"/>
        <v>0</v>
      </c>
      <c r="S6" s="211"/>
      <c r="U6" s="192">
        <v>0</v>
      </c>
      <c r="V6" s="168">
        <f t="shared" si="6"/>
        <v>0</v>
      </c>
      <c r="W6" s="169">
        <f t="shared" si="7"/>
        <v>0</v>
      </c>
    </row>
    <row r="7" spans="1:24" ht="37.9" customHeight="1">
      <c r="A7" s="167" t="s">
        <v>112</v>
      </c>
      <c r="B7" s="171" t="s">
        <v>118</v>
      </c>
      <c r="C7" s="172" t="s">
        <v>124</v>
      </c>
      <c r="D7" s="202">
        <v>4</v>
      </c>
      <c r="E7" s="192">
        <v>0</v>
      </c>
      <c r="F7" s="168">
        <f t="shared" si="0"/>
        <v>0</v>
      </c>
      <c r="G7" s="169">
        <f t="shared" si="1"/>
        <v>0</v>
      </c>
      <c r="H7" s="206"/>
      <c r="I7" s="15"/>
      <c r="J7" s="192">
        <v>0</v>
      </c>
      <c r="K7" s="168">
        <f t="shared" si="2"/>
        <v>0</v>
      </c>
      <c r="L7" s="169">
        <f t="shared" si="3"/>
        <v>0</v>
      </c>
      <c r="P7" s="192">
        <v>0</v>
      </c>
      <c r="Q7" s="168">
        <f t="shared" si="4"/>
        <v>0</v>
      </c>
      <c r="R7" s="169">
        <f t="shared" si="5"/>
        <v>0</v>
      </c>
      <c r="S7" s="211"/>
      <c r="U7" s="192">
        <v>0</v>
      </c>
      <c r="V7" s="168">
        <f t="shared" si="6"/>
        <v>0</v>
      </c>
      <c r="W7" s="169">
        <f t="shared" si="7"/>
        <v>0</v>
      </c>
    </row>
    <row r="8" spans="1:24" ht="52.15" customHeight="1">
      <c r="A8" s="167" t="s">
        <v>113</v>
      </c>
      <c r="B8" s="171" t="s">
        <v>119</v>
      </c>
      <c r="C8" s="172" t="s">
        <v>125</v>
      </c>
      <c r="D8" s="202">
        <v>1</v>
      </c>
      <c r="E8" s="192">
        <v>0</v>
      </c>
      <c r="F8" s="168">
        <f t="shared" si="0"/>
        <v>0</v>
      </c>
      <c r="G8" s="169">
        <f t="shared" si="1"/>
        <v>0</v>
      </c>
      <c r="H8" s="206"/>
      <c r="I8" s="15"/>
      <c r="J8" s="192">
        <v>0</v>
      </c>
      <c r="K8" s="168">
        <f t="shared" si="2"/>
        <v>0</v>
      </c>
      <c r="L8" s="169">
        <f t="shared" si="3"/>
        <v>0</v>
      </c>
      <c r="P8" s="192">
        <v>0</v>
      </c>
      <c r="Q8" s="168">
        <f t="shared" si="4"/>
        <v>0</v>
      </c>
      <c r="R8" s="169">
        <f t="shared" si="5"/>
        <v>0</v>
      </c>
      <c r="S8" s="211"/>
      <c r="U8" s="192">
        <v>0</v>
      </c>
      <c r="V8" s="168">
        <f t="shared" si="6"/>
        <v>0</v>
      </c>
      <c r="W8" s="169">
        <f t="shared" si="7"/>
        <v>0</v>
      </c>
    </row>
    <row r="9" spans="1:24" ht="35.450000000000003" customHeight="1" thickBot="1">
      <c r="A9" s="198"/>
      <c r="B9" s="199" t="s">
        <v>107</v>
      </c>
      <c r="C9" s="200"/>
      <c r="D9" s="200"/>
      <c r="E9" s="170"/>
      <c r="F9" s="201">
        <f>SUM(F3:F8)</f>
        <v>0</v>
      </c>
      <c r="G9" s="201">
        <f>SUM(G3:G8)</f>
        <v>0</v>
      </c>
      <c r="H9" s="206"/>
      <c r="I9" s="15"/>
      <c r="J9" s="170"/>
      <c r="K9" s="201">
        <f>SUM(K3:K8)</f>
        <v>0</v>
      </c>
      <c r="L9" s="201">
        <f>SUM(L3:L8)</f>
        <v>0</v>
      </c>
      <c r="P9" s="170"/>
      <c r="Q9" s="201">
        <f>SUM(Q3:Q8)</f>
        <v>0</v>
      </c>
      <c r="R9" s="201">
        <f>SUM(R3:R8)</f>
        <v>0</v>
      </c>
      <c r="S9" s="211"/>
      <c r="U9" s="170"/>
      <c r="V9" s="201">
        <f>SUM(V3:V8)</f>
        <v>0</v>
      </c>
      <c r="W9" s="201">
        <f>SUM(W3:W8)</f>
        <v>0</v>
      </c>
    </row>
    <row r="10" spans="1:24" ht="23.25">
      <c r="H10" s="206"/>
      <c r="P10" s="194"/>
      <c r="Q10" s="194"/>
      <c r="R10" s="194"/>
      <c r="S10" s="211"/>
      <c r="T10" s="194"/>
      <c r="U10" s="194"/>
      <c r="V10" s="194"/>
    </row>
    <row r="11" spans="1:24" ht="24" thickBot="1">
      <c r="A11" s="203">
        <v>1.17</v>
      </c>
      <c r="H11" s="206"/>
      <c r="P11" s="194"/>
      <c r="Q11" s="194"/>
      <c r="R11" s="194"/>
      <c r="S11" s="211"/>
      <c r="T11" s="194"/>
      <c r="U11" s="194"/>
      <c r="V11" s="194"/>
    </row>
    <row r="12" spans="1:24" ht="54">
      <c r="A12" s="336" t="s">
        <v>137</v>
      </c>
      <c r="B12" s="337"/>
      <c r="C12" s="338"/>
      <c r="D12" s="207" t="s">
        <v>135</v>
      </c>
      <c r="E12" s="196" t="s">
        <v>104</v>
      </c>
      <c r="F12" s="196" t="s">
        <v>105</v>
      </c>
      <c r="G12" s="197" t="s">
        <v>106</v>
      </c>
      <c r="H12" s="204" t="s">
        <v>136</v>
      </c>
      <c r="J12" s="196" t="s">
        <v>104</v>
      </c>
      <c r="K12" s="196" t="s">
        <v>105</v>
      </c>
      <c r="L12" s="197" t="s">
        <v>106</v>
      </c>
      <c r="M12" s="204" t="s">
        <v>136</v>
      </c>
      <c r="P12" s="196" t="s">
        <v>104</v>
      </c>
      <c r="Q12" s="196" t="s">
        <v>105</v>
      </c>
      <c r="R12" s="197" t="s">
        <v>106</v>
      </c>
      <c r="S12" s="204" t="s">
        <v>136</v>
      </c>
      <c r="T12" s="194"/>
      <c r="U12" s="196" t="s">
        <v>104</v>
      </c>
      <c r="V12" s="196" t="s">
        <v>105</v>
      </c>
      <c r="W12" s="197" t="s">
        <v>106</v>
      </c>
      <c r="X12" s="204" t="s">
        <v>136</v>
      </c>
    </row>
    <row r="13" spans="1:24" ht="34.15" customHeight="1" thickBot="1">
      <c r="A13" s="339"/>
      <c r="B13" s="340"/>
      <c r="C13" s="341"/>
      <c r="D13" s="208">
        <v>2</v>
      </c>
      <c r="E13" s="192">
        <v>0</v>
      </c>
      <c r="F13" s="168">
        <f>E13*D13</f>
        <v>0</v>
      </c>
      <c r="G13" s="169">
        <f>F13*$A$11</f>
        <v>0</v>
      </c>
      <c r="H13" s="205">
        <f>(G9*0.85)+(G13*0.15)</f>
        <v>0</v>
      </c>
      <c r="J13" s="192">
        <v>0</v>
      </c>
      <c r="K13" s="168">
        <f>J13*I13</f>
        <v>0</v>
      </c>
      <c r="L13" s="169">
        <f>K13*$A$11</f>
        <v>0</v>
      </c>
      <c r="M13" s="205">
        <f>(L9*0.85)+(L13*0.15)</f>
        <v>0</v>
      </c>
      <c r="P13" s="192">
        <v>0</v>
      </c>
      <c r="Q13" s="168">
        <f>P13*O13</f>
        <v>0</v>
      </c>
      <c r="R13" s="169">
        <f>Q13*$A$11</f>
        <v>0</v>
      </c>
      <c r="S13" s="205">
        <f>(R9*0.85)+(R13*0.15)</f>
        <v>0</v>
      </c>
      <c r="T13" s="194"/>
      <c r="U13" s="192">
        <v>0</v>
      </c>
      <c r="V13" s="168">
        <f>U13*T13</f>
        <v>0</v>
      </c>
      <c r="W13" s="169">
        <f>V13*$A$11</f>
        <v>0</v>
      </c>
      <c r="X13" s="205">
        <f>(W9*0.85)+(W13*0.15)</f>
        <v>0</v>
      </c>
    </row>
  </sheetData>
  <sheetProtection selectLockedCells="1"/>
  <dataConsolidate/>
  <mergeCells count="6">
    <mergeCell ref="T1:W1"/>
    <mergeCell ref="E1:G1"/>
    <mergeCell ref="I1:L1"/>
    <mergeCell ref="A1:D1"/>
    <mergeCell ref="A12:C13"/>
    <mergeCell ref="P1:R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rightToLeft="1" topLeftCell="A3" zoomScaleNormal="100" workbookViewId="0">
      <selection activeCell="E6" sqref="E6"/>
    </sheetView>
  </sheetViews>
  <sheetFormatPr defaultColWidth="9" defaultRowHeight="14.25"/>
  <cols>
    <col min="1" max="2" width="9" style="40" customWidth="1"/>
    <col min="3" max="3" width="21.75" style="40" customWidth="1"/>
    <col min="4" max="5" width="12.625" style="40" customWidth="1"/>
    <col min="6" max="6" width="24" style="40" customWidth="1"/>
    <col min="7" max="7" width="9" style="40"/>
    <col min="8" max="8" width="12.375" style="40" bestFit="1" customWidth="1"/>
    <col min="9" max="12" width="9" style="40"/>
    <col min="13" max="13" width="12.5" style="40" bestFit="1" customWidth="1"/>
    <col min="14" max="14" width="14.5" style="40" bestFit="1" customWidth="1"/>
    <col min="15" max="15" width="9" style="40"/>
    <col min="16" max="16" width="13.5" style="40" bestFit="1" customWidth="1"/>
    <col min="17" max="16384" width="9" style="40"/>
  </cols>
  <sheetData>
    <row r="1" spans="1:19" ht="15" thickBot="1">
      <c r="A1" s="40">
        <v>1.17</v>
      </c>
      <c r="M1"/>
      <c r="N1"/>
      <c r="O1"/>
      <c r="P1"/>
      <c r="Q1"/>
      <c r="R1"/>
      <c r="S1"/>
    </row>
    <row r="2" spans="1:19" ht="15.75">
      <c r="B2" s="91"/>
      <c r="C2" s="342" t="s">
        <v>12</v>
      </c>
      <c r="D2" s="92">
        <v>2</v>
      </c>
      <c r="E2" s="93">
        <v>3</v>
      </c>
      <c r="F2" s="93">
        <v>4</v>
      </c>
      <c r="G2" s="91"/>
      <c r="M2"/>
      <c r="N2"/>
      <c r="O2"/>
      <c r="P2"/>
      <c r="Q2"/>
      <c r="R2"/>
      <c r="S2"/>
    </row>
    <row r="3" spans="1:19" ht="44.25" customHeight="1">
      <c r="B3" s="91"/>
      <c r="C3" s="343"/>
      <c r="D3" s="94">
        <f>'תנאי-סף'!E3</f>
        <v>0</v>
      </c>
      <c r="E3" s="151">
        <f>'תנאי-סף'!F3</f>
        <v>0</v>
      </c>
      <c r="F3" s="151">
        <f>'תנאי-סף'!G3</f>
        <v>0</v>
      </c>
      <c r="G3" s="91"/>
      <c r="H3"/>
      <c r="M3"/>
      <c r="N3"/>
      <c r="O3"/>
      <c r="P3"/>
      <c r="Q3"/>
      <c r="R3"/>
      <c r="S3"/>
    </row>
    <row r="4" spans="1:19" ht="18.75" customHeight="1">
      <c r="B4" s="91"/>
      <c r="C4" s="95" t="s">
        <v>69</v>
      </c>
      <c r="D4" s="96">
        <v>0</v>
      </c>
      <c r="E4" s="97">
        <v>0</v>
      </c>
      <c r="F4" s="152">
        <v>0</v>
      </c>
      <c r="G4" s="91"/>
      <c r="H4"/>
      <c r="M4"/>
      <c r="N4"/>
      <c r="O4"/>
      <c r="P4"/>
      <c r="Q4"/>
      <c r="R4"/>
      <c r="S4"/>
    </row>
    <row r="5" spans="1:19" ht="18.75" customHeight="1">
      <c r="B5" s="91"/>
      <c r="C5" s="98" t="s">
        <v>70</v>
      </c>
      <c r="D5" s="96">
        <f>D4*$A$1</f>
        <v>0</v>
      </c>
      <c r="E5" s="96">
        <f>E4*$A$1</f>
        <v>0</v>
      </c>
      <c r="F5" s="96">
        <f>F4*$A$1</f>
        <v>0</v>
      </c>
      <c r="G5" s="91"/>
      <c r="H5"/>
      <c r="M5"/>
      <c r="N5"/>
      <c r="O5"/>
      <c r="P5"/>
      <c r="Q5"/>
      <c r="R5"/>
      <c r="S5"/>
    </row>
    <row r="6" spans="1:19" ht="18.75" customHeight="1" thickBot="1">
      <c r="B6" s="91"/>
      <c r="C6" s="99" t="s">
        <v>8</v>
      </c>
      <c r="D6" s="100">
        <f>IFERROR(MIN($D$5,$E$5,#REF!)/D5*100,0)</f>
        <v>0</v>
      </c>
      <c r="E6" s="101">
        <f>IFERROR(MIN($D$5,$E$5,#REF!)/E5*100,0)</f>
        <v>0</v>
      </c>
      <c r="F6" s="101">
        <f>IFERROR(MIN($D$5,$E$5,#REF!)/F4*100,0)</f>
        <v>0</v>
      </c>
      <c r="G6" s="91"/>
      <c r="H6"/>
      <c r="M6"/>
      <c r="N6"/>
      <c r="O6"/>
      <c r="P6"/>
      <c r="Q6"/>
      <c r="R6"/>
      <c r="S6"/>
    </row>
    <row r="7" spans="1:19" ht="15">
      <c r="B7" s="91"/>
      <c r="C7" s="91"/>
      <c r="D7" s="91"/>
      <c r="E7" s="91"/>
      <c r="F7" s="91"/>
      <c r="G7" s="91"/>
      <c r="H7"/>
      <c r="M7"/>
      <c r="N7"/>
      <c r="O7"/>
      <c r="P7"/>
      <c r="Q7"/>
      <c r="R7"/>
      <c r="S7"/>
    </row>
    <row r="8" spans="1:19" ht="15">
      <c r="B8" s="91"/>
      <c r="C8" s="91"/>
      <c r="D8" s="91"/>
      <c r="E8" s="91"/>
      <c r="F8" s="91"/>
      <c r="G8" s="91"/>
      <c r="H8"/>
      <c r="M8"/>
      <c r="N8"/>
      <c r="O8"/>
      <c r="P8"/>
      <c r="Q8"/>
      <c r="R8"/>
      <c r="S8"/>
    </row>
    <row r="9" spans="1:19" ht="15">
      <c r="B9" s="91"/>
      <c r="C9" s="91"/>
      <c r="D9" s="91"/>
      <c r="E9" s="91"/>
      <c r="F9" s="91"/>
      <c r="G9" s="91"/>
      <c r="H9"/>
      <c r="M9"/>
      <c r="N9"/>
      <c r="O9"/>
      <c r="P9"/>
      <c r="Q9"/>
      <c r="R9"/>
      <c r="S9"/>
    </row>
    <row r="10" spans="1:19" ht="15">
      <c r="B10" s="91"/>
      <c r="C10" s="91"/>
      <c r="D10" s="91"/>
      <c r="E10" s="91"/>
      <c r="F10" s="91"/>
      <c r="G10" s="91"/>
      <c r="H10"/>
      <c r="M10"/>
      <c r="N10"/>
      <c r="O10"/>
      <c r="P10"/>
      <c r="Q10"/>
      <c r="R10"/>
      <c r="S10"/>
    </row>
    <row r="11" spans="1:19" ht="15.75" thickBot="1">
      <c r="B11" s="91"/>
      <c r="C11" s="91"/>
      <c r="D11" s="91"/>
      <c r="E11" s="91"/>
      <c r="F11" s="91"/>
      <c r="G11" s="91"/>
      <c r="H11"/>
      <c r="M11"/>
      <c r="N11"/>
      <c r="O11"/>
      <c r="P11"/>
      <c r="Q11"/>
      <c r="R11"/>
      <c r="S11"/>
    </row>
    <row r="12" spans="1:19" ht="15.75">
      <c r="B12" s="344" t="s">
        <v>13</v>
      </c>
      <c r="C12" s="345"/>
      <c r="D12" s="102">
        <v>2</v>
      </c>
      <c r="E12" s="93">
        <v>3</v>
      </c>
      <c r="F12" s="93">
        <v>4</v>
      </c>
      <c r="G12" s="91"/>
      <c r="M12"/>
      <c r="N12"/>
      <c r="O12"/>
      <c r="P12"/>
      <c r="Q12"/>
      <c r="R12"/>
      <c r="S12"/>
    </row>
    <row r="13" spans="1:19" ht="60" customHeight="1">
      <c r="B13" s="103" t="s">
        <v>3</v>
      </c>
      <c r="C13" s="104" t="s">
        <v>14</v>
      </c>
      <c r="D13" s="105">
        <f>D3</f>
        <v>0</v>
      </c>
      <c r="E13" s="153">
        <f>E3</f>
        <v>0</v>
      </c>
      <c r="F13" s="153">
        <f>F3</f>
        <v>0</v>
      </c>
      <c r="G13" s="91"/>
      <c r="M13"/>
      <c r="N13"/>
      <c r="O13"/>
      <c r="P13"/>
      <c r="Q13"/>
      <c r="R13"/>
      <c r="S13"/>
    </row>
    <row r="14" spans="1:19" ht="18.75" customHeight="1">
      <c r="B14" s="106">
        <v>0.6</v>
      </c>
      <c r="C14" s="107" t="s">
        <v>9</v>
      </c>
      <c r="D14" s="108">
        <f>איכות!E15</f>
        <v>0</v>
      </c>
      <c r="E14" s="108">
        <f>איכות!H15</f>
        <v>0</v>
      </c>
      <c r="F14" s="154" t="e">
        <f>איכות!#REF!</f>
        <v>#REF!</v>
      </c>
      <c r="G14" s="91"/>
      <c r="M14"/>
      <c r="N14"/>
      <c r="O14"/>
      <c r="P14"/>
      <c r="Q14"/>
      <c r="R14"/>
      <c r="S14"/>
    </row>
    <row r="15" spans="1:19" ht="19.5" customHeight="1">
      <c r="B15" s="106">
        <v>0.4</v>
      </c>
      <c r="C15" s="107" t="s">
        <v>10</v>
      </c>
      <c r="D15" s="108">
        <f>D6</f>
        <v>0</v>
      </c>
      <c r="E15" s="108">
        <f>E6</f>
        <v>0</v>
      </c>
      <c r="F15" s="108">
        <f>F6</f>
        <v>0</v>
      </c>
      <c r="G15" s="91"/>
      <c r="M15"/>
      <c r="N15"/>
      <c r="O15"/>
      <c r="P15"/>
      <c r="Q15"/>
      <c r="R15"/>
      <c r="S15"/>
    </row>
    <row r="16" spans="1:19" ht="17.25" customHeight="1">
      <c r="B16" s="109">
        <f>SUM(B14:B15)</f>
        <v>1</v>
      </c>
      <c r="C16" s="110" t="s">
        <v>11</v>
      </c>
      <c r="D16" s="111">
        <f>(D14*B$14)+(D15*B$15)</f>
        <v>0</v>
      </c>
      <c r="E16" s="112">
        <f>(E14*0.6)+(E15*0.4)</f>
        <v>0</v>
      </c>
      <c r="F16" s="112" t="e">
        <f>(F14*0.6)+(F15*0.4)</f>
        <v>#REF!</v>
      </c>
      <c r="G16" s="91"/>
      <c r="M16"/>
      <c r="N16"/>
      <c r="O16"/>
      <c r="P16"/>
      <c r="Q16"/>
      <c r="R16"/>
      <c r="S16"/>
    </row>
    <row r="17" spans="2:19" ht="16.5" thickBot="1">
      <c r="B17" s="346" t="s">
        <v>15</v>
      </c>
      <c r="C17" s="347"/>
      <c r="D17" s="113" t="e">
        <f>RANK(D16,$D$16:$F$16,0)</f>
        <v>#REF!</v>
      </c>
      <c r="E17" s="114" t="e">
        <f>RANK(E16,$D$16:$F$16,0)</f>
        <v>#REF!</v>
      </c>
      <c r="F17" s="114" t="e">
        <f>RANK(F16,$D$16:$F$16,0)</f>
        <v>#REF!</v>
      </c>
      <c r="G17" s="91"/>
      <c r="M17"/>
      <c r="N17"/>
      <c r="O17"/>
      <c r="P17"/>
      <c r="Q17"/>
      <c r="R17"/>
      <c r="S17"/>
    </row>
    <row r="18" spans="2:19" ht="15">
      <c r="B18" s="91"/>
      <c r="C18" s="91"/>
      <c r="D18" s="91"/>
      <c r="E18" s="91"/>
      <c r="F18" s="91"/>
      <c r="G18" s="91"/>
      <c r="M18"/>
      <c r="N18"/>
      <c r="O18"/>
      <c r="P18"/>
      <c r="Q18"/>
      <c r="R18"/>
      <c r="S18"/>
    </row>
    <row r="19" spans="2:19" ht="15">
      <c r="B19" s="91"/>
      <c r="C19" s="91"/>
      <c r="D19" s="91"/>
      <c r="E19" s="91"/>
      <c r="F19" s="91"/>
      <c r="G19" s="91"/>
      <c r="M19"/>
      <c r="N19"/>
      <c r="O19"/>
      <c r="P19"/>
      <c r="Q19"/>
      <c r="R19"/>
      <c r="S19"/>
    </row>
    <row r="20" spans="2:19" ht="15">
      <c r="B20" s="91"/>
      <c r="C20" s="91"/>
      <c r="D20" s="91"/>
      <c r="E20" s="91"/>
      <c r="F20" s="91"/>
      <c r="G20" s="91"/>
      <c r="M20"/>
      <c r="N20"/>
      <c r="O20"/>
      <c r="P20"/>
      <c r="Q20"/>
      <c r="R20"/>
      <c r="S20"/>
    </row>
    <row r="21" spans="2:19" ht="15">
      <c r="B21" s="91"/>
      <c r="C21" s="91"/>
      <c r="D21" s="91"/>
      <c r="E21" s="91"/>
      <c r="F21" s="91"/>
      <c r="G21" s="91"/>
      <c r="M21"/>
      <c r="N21"/>
      <c r="O21"/>
      <c r="P21"/>
      <c r="Q21"/>
      <c r="R21"/>
      <c r="S21"/>
    </row>
    <row r="22" spans="2:19" ht="15">
      <c r="B22" s="91"/>
      <c r="C22" s="91"/>
      <c r="D22" s="91"/>
      <c r="E22" s="91"/>
      <c r="F22" s="91"/>
      <c r="G22" s="91"/>
      <c r="M22"/>
      <c r="N22"/>
      <c r="O22"/>
      <c r="P22"/>
      <c r="Q22"/>
      <c r="R22"/>
      <c r="S22"/>
    </row>
    <row r="23" spans="2:19" ht="15">
      <c r="B23" s="91"/>
      <c r="C23" s="91"/>
      <c r="D23" s="91"/>
      <c r="E23" s="91"/>
      <c r="F23" s="91"/>
      <c r="G23" s="91"/>
      <c r="M23"/>
      <c r="N23"/>
      <c r="O23"/>
      <c r="P23"/>
      <c r="Q23"/>
      <c r="R23"/>
      <c r="S23"/>
    </row>
    <row r="24" spans="2:19">
      <c r="M24"/>
      <c r="N24"/>
      <c r="O24"/>
      <c r="P24"/>
      <c r="Q24"/>
      <c r="R24"/>
      <c r="S24"/>
    </row>
    <row r="25" spans="2:19">
      <c r="M25"/>
      <c r="N25"/>
      <c r="O25"/>
      <c r="P25"/>
      <c r="Q25"/>
      <c r="R25"/>
      <c r="S25"/>
    </row>
    <row r="26" spans="2:19">
      <c r="M26"/>
      <c r="N26"/>
      <c r="O26"/>
      <c r="P26"/>
      <c r="Q26"/>
      <c r="R26"/>
      <c r="S26"/>
    </row>
    <row r="27" spans="2:19">
      <c r="M27"/>
      <c r="N27"/>
      <c r="O27"/>
      <c r="P27"/>
      <c r="Q27"/>
      <c r="R27"/>
      <c r="S27"/>
    </row>
    <row r="28" spans="2:19">
      <c r="M28"/>
      <c r="N28"/>
      <c r="O28"/>
      <c r="P28"/>
      <c r="Q28"/>
      <c r="R28"/>
      <c r="S28"/>
    </row>
    <row r="29" spans="2:19">
      <c r="M29"/>
      <c r="N29"/>
      <c r="O29"/>
      <c r="P29"/>
      <c r="Q29"/>
      <c r="R29"/>
      <c r="S29"/>
    </row>
    <row r="30" spans="2:19">
      <c r="M30"/>
      <c r="N30"/>
      <c r="O30"/>
      <c r="P30"/>
      <c r="Q30"/>
      <c r="R30"/>
      <c r="S30"/>
    </row>
    <row r="31" spans="2:19">
      <c r="M31"/>
      <c r="N31"/>
      <c r="O31"/>
      <c r="P31"/>
      <c r="Q31"/>
      <c r="R31"/>
      <c r="S31"/>
    </row>
  </sheetData>
  <mergeCells count="3">
    <mergeCell ref="C2:C3"/>
    <mergeCell ref="B12:C12"/>
    <mergeCell ref="B17:C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8</vt:i4>
      </vt:variant>
      <vt:variant>
        <vt:lpstr>טווחים בעלי שם</vt:lpstr>
      </vt:variant>
      <vt:variant>
        <vt:i4>16</vt:i4>
      </vt:variant>
    </vt:vector>
  </HeadingPairs>
  <TitlesOfParts>
    <vt:vector size="24" baseType="lpstr">
      <vt:lpstr>תנאי-סף</vt:lpstr>
      <vt:lpstr>איכות</vt:lpstr>
      <vt:lpstr>ניסיון המציע</vt:lpstr>
      <vt:lpstr>ניסיון המנהל</vt:lpstr>
      <vt:lpstr>תכני הפעילות המוצעת</vt:lpstr>
      <vt:lpstr>ראיון</vt:lpstr>
      <vt:lpstr>מחירים</vt:lpstr>
      <vt:lpstr>מחיר וסיכום</vt:lpstr>
      <vt:lpstr>'תנאי-סף'!_Ref263083897</vt:lpstr>
      <vt:lpstr>'תנאי-סף'!_Ref274737718</vt:lpstr>
      <vt:lpstr>'תנאי-סף'!_Ref295727242</vt:lpstr>
      <vt:lpstr>'תנאי-סף'!_Ref296892065</vt:lpstr>
      <vt:lpstr>'תנאי-סף'!_Ref299441922</vt:lpstr>
      <vt:lpstr>'תנאי-סף'!_Ref304923103</vt:lpstr>
      <vt:lpstr>'תנאי-סף'!_Ref316295880</vt:lpstr>
      <vt:lpstr>'תנאי-סף'!_Ref316372399</vt:lpstr>
      <vt:lpstr>'תנאי-סף'!_Ref329872137</vt:lpstr>
      <vt:lpstr>'תנאי-סף'!_Ref373241086</vt:lpstr>
      <vt:lpstr>'תנאי-סף'!_Ref374524676</vt:lpstr>
      <vt:lpstr>'תנאי-סף'!_Ref414963483</vt:lpstr>
      <vt:lpstr>'תנאי-סף'!_Ref416103278</vt:lpstr>
      <vt:lpstr>'תנאי-סף'!_Ref421107478</vt:lpstr>
      <vt:lpstr>'תנאי-סף'!_Ref46843144</vt:lpstr>
      <vt:lpstr>'תנאי-סף'!WPrint_Area_W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‏‏משתמש Windows</cp:lastModifiedBy>
  <dcterms:created xsi:type="dcterms:W3CDTF">2012-09-13T08:40:43Z</dcterms:created>
  <dcterms:modified xsi:type="dcterms:W3CDTF">2020-08-24T07:21:40Z</dcterms:modified>
</cp:coreProperties>
</file>